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729"/>
  <workbookPr showObjects="placeholders" showInkAnnotation="0" autoCompressPictures="0"/>
  <bookViews>
    <workbookView xWindow="560" yWindow="560" windowWidth="30680" windowHeight="19320" tabRatio="500"/>
  </bookViews>
  <sheets>
    <sheet name="Charakter" sheetId="1" r:id="rId1"/>
    <sheet name="Inventar" sheetId="3" r:id="rId2"/>
    <sheet name="Data" sheetId="2"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H19" i="1" l="1"/>
  <c r="M49" i="1"/>
  <c r="M48" i="1"/>
  <c r="M47" i="1"/>
  <c r="M46" i="1"/>
  <c r="M45" i="1"/>
  <c r="M43" i="1"/>
  <c r="M42" i="1"/>
  <c r="M41" i="1"/>
  <c r="M40" i="1"/>
  <c r="M39" i="1"/>
  <c r="M38" i="1"/>
  <c r="M36" i="1"/>
  <c r="M35" i="1"/>
  <c r="M34" i="1"/>
  <c r="M33" i="1"/>
  <c r="M32" i="1"/>
  <c r="M31" i="1"/>
  <c r="M26" i="1"/>
  <c r="M24" i="1"/>
  <c r="M23" i="1"/>
  <c r="M22" i="1"/>
  <c r="M21" i="1"/>
  <c r="AH15" i="1"/>
  <c r="M17" i="1"/>
  <c r="M16" i="1"/>
  <c r="X41" i="1"/>
  <c r="AE42" i="1"/>
  <c r="BQ33" i="3"/>
  <c r="BT33" i="3"/>
  <c r="BT38" i="3"/>
  <c r="AU38" i="3"/>
  <c r="V3" i="3"/>
  <c r="V38" i="3"/>
  <c r="BT40" i="3"/>
  <c r="AM42" i="1"/>
  <c r="BF11" i="1"/>
  <c r="E22" i="1"/>
  <c r="CQ42" i="1"/>
  <c r="CJ42" i="1"/>
  <c r="CC42" i="1"/>
  <c r="BV42" i="1"/>
  <c r="BO42" i="1"/>
  <c r="BH42" i="1"/>
  <c r="BA42" i="1"/>
  <c r="AT42" i="1"/>
  <c r="E32" i="1"/>
  <c r="E39" i="1"/>
  <c r="AH36" i="1"/>
  <c r="AH35" i="1"/>
  <c r="I11" i="1"/>
  <c r="E46" i="1"/>
  <c r="AV11" i="1"/>
  <c r="AV22" i="1"/>
  <c r="E17" i="1"/>
  <c r="AV21" i="1"/>
  <c r="E27" i="1"/>
  <c r="AH34" i="1"/>
  <c r="AV20" i="1"/>
  <c r="BT39" i="3"/>
  <c r="AH11" i="1"/>
</calcChain>
</file>

<file path=xl/comments1.xml><?xml version="1.0" encoding="utf-8"?>
<comments xmlns="http://schemas.openxmlformats.org/spreadsheetml/2006/main">
  <authors>
    <author>Sabine Buchholz</author>
  </authors>
  <commentList>
    <comment ref="AM7" authorId="0">
      <text>
        <r>
          <rPr>
            <b/>
            <sz val="10"/>
            <color indexed="81"/>
            <rFont val="Calibri"/>
          </rPr>
          <t>Kräuterkundeset: 
Beinhaltet eine Vielzahl an Werkzeugen, wie z. B. Knipszangen, Mörser und Stößel, Beutel und Phiolen, um Tränke und Heilmittel herzustellen. Eine Fertigkeitsspezialisierung gewährt Boni auf alle Checks, die das Identifizieren und Anwenden von Kräutern betreffen. Zudem ist eine Spezialisierung erforderlich, um Heiltränke und Gegengifte herstellen zu können.
Calligrapher's supplies:
Beinhaltet alles Nötige zum Schreiben und Kopieren von Büchern, Schriftrollen, etc.</t>
        </r>
      </text>
    </comment>
    <comment ref="H8" authorId="0">
      <text>
        <r>
          <rPr>
            <b/>
            <sz val="10"/>
            <color indexed="81"/>
            <rFont val="Calibri"/>
          </rPr>
          <t>Chaotisch gute Kreaturen verhalten sich so, wie es ihr Gewissen vorschreibt – ohne Rücksicht darauf, was andere erwarten.</t>
        </r>
      </text>
    </comment>
    <comment ref="AE43" authorId="0">
      <text>
        <r>
          <rPr>
            <b/>
            <sz val="12"/>
            <color indexed="81"/>
            <rFont val="Calibri"/>
          </rPr>
          <t xml:space="preserve">Fire Bolt
</t>
        </r>
        <r>
          <rPr>
            <sz val="12"/>
            <color indexed="81"/>
            <rFont val="Calibri"/>
          </rPr>
          <t xml:space="preserve">Evocation
Casting time: 1 Action
Range: 120 feet
Components: V, S
Duration: Instantaneous 
You hurl a mote of fire at a creature or object within range. Make a ranged spell attack against the target. On a hit, the target takes 1d10 fire damage. A flammable object hit by this spell ignites if it isn’t being worn or carried.
</t>
        </r>
        <r>
          <rPr>
            <u/>
            <sz val="12"/>
            <color indexed="81"/>
            <rFont val="Calibri"/>
          </rPr>
          <t>At higher level:</t>
        </r>
        <r>
          <rPr>
            <sz val="12"/>
            <color indexed="81"/>
            <rFont val="Calibri"/>
          </rPr>
          <t xml:space="preserve"> This spell’s damage increases by 1d10 when you reach 5th level (2d10), 11th level (3d10), and 17th level (4d10).</t>
        </r>
      </text>
    </comment>
    <comment ref="AL43" authorId="0">
      <text>
        <r>
          <rPr>
            <b/>
            <sz val="12"/>
            <color indexed="81"/>
            <rFont val="Calibri"/>
          </rPr>
          <t xml:space="preserve">Burning Hands
</t>
        </r>
        <r>
          <rPr>
            <sz val="12"/>
            <color indexed="81"/>
            <rFont val="Calibri"/>
          </rPr>
          <t xml:space="preserve">Evocation
Casting time: 1 Action
Range: Self (15-foot cone)
Components: V, S
Duration: Instantaneous 
As you hold your hands with thumbs touching and fingers spread, a thin sheet of flames shoots forth from your outstretched fingertips. Each creature in a 15-foot cone must make a Dexterity saving throw. A creature takes 3d6 fire damage on a failed save, or half as much damage on a successful one. 
The fire ignites any flammable objects in the area that aren’t being worn or carried. 
</t>
        </r>
        <r>
          <rPr>
            <u/>
            <sz val="12"/>
            <color indexed="81"/>
            <rFont val="Calibri"/>
          </rPr>
          <t>At higher level:</t>
        </r>
        <r>
          <rPr>
            <sz val="12"/>
            <color indexed="81"/>
            <rFont val="Calibri"/>
          </rPr>
          <t xml:space="preserve"> When you cast this spell using a spell slot of 2nd level or higher, the damage increases by 1d6 for each slot level above 1st.</t>
        </r>
      </text>
    </comment>
    <comment ref="AS43" authorId="0">
      <text>
        <r>
          <rPr>
            <b/>
            <sz val="12"/>
            <color indexed="81"/>
            <rFont val="Calibri"/>
          </rPr>
          <t xml:space="preserve">Scorching Ray
</t>
        </r>
        <r>
          <rPr>
            <sz val="12"/>
            <color indexed="81"/>
            <rFont val="Calibri"/>
          </rPr>
          <t xml:space="preserve">Evocation
Casting time: 1 Action
Range: 120 feet
Components: V, S
Duration: Instantaneous 
You create three rays of fire and hurl them at targets within range. You can hurl them at one target or several. Make a ranged spell attack for each ray. On a hit, the target takes 2d6 fire damage.
</t>
        </r>
        <r>
          <rPr>
            <u/>
            <sz val="12"/>
            <color indexed="81"/>
            <rFont val="Calibri"/>
          </rPr>
          <t>At higher level:</t>
        </r>
        <r>
          <rPr>
            <sz val="12"/>
            <color indexed="81"/>
            <rFont val="Calibri"/>
          </rPr>
          <t xml:space="preserve"> When you cast this spell using a spell slot of 3rd level or higher, you create one additional ray for each slot level above 2nd.</t>
        </r>
      </text>
    </comment>
    <comment ref="AZ43" authorId="0">
      <text>
        <r>
          <rPr>
            <b/>
            <sz val="12"/>
            <color indexed="81"/>
            <rFont val="Calibri"/>
          </rPr>
          <t xml:space="preserve">Fireball
</t>
        </r>
        <r>
          <rPr>
            <sz val="12"/>
            <color indexed="81"/>
            <rFont val="Calibri"/>
          </rPr>
          <t xml:space="preserve">Evocation
Casting time: 1 Action
Range: 150 feet
Components: V, S, M (a tiny ball of bat guano and sulfur)
Duration: Instantaneous 
A bright streak flashes from your pointing finger to a point you choose within range then blossoms with a low roar into an explosion of flame.
Each creature in a 20-foot radius must make a Dexterity saving throw. A target takes 8d6 fire damage on a failed save, or half as much damage on a successful one. The fire spreads around corners. It ignites flammable objects in the area that aren’t being worn or carried. 
</t>
        </r>
        <r>
          <rPr>
            <u/>
            <sz val="12"/>
            <color indexed="81"/>
            <rFont val="Calibri"/>
          </rPr>
          <t>At higher level:</t>
        </r>
        <r>
          <rPr>
            <sz val="12"/>
            <color indexed="81"/>
            <rFont val="Calibri"/>
          </rPr>
          <t xml:space="preserve"> When you cast this spell using a spell slot of 4th level or higher, the damage increases by 1d6 for each slot level above 3rd.</t>
        </r>
      </text>
    </comment>
    <comment ref="AE44" authorId="0">
      <text>
        <r>
          <rPr>
            <b/>
            <sz val="12"/>
            <color indexed="81"/>
            <rFont val="Calibri"/>
          </rPr>
          <t xml:space="preserve">Control Flames
</t>
        </r>
        <r>
          <rPr>
            <sz val="12"/>
            <color indexed="81"/>
            <rFont val="Calibri"/>
          </rPr>
          <t>Transmutation (Elemental Evil)
Casting time: 1 Action
Range: 60 feet
Components: S
Duration: Instantaneous or 1 hour 
You choose a nonmagical flame that you can see within range and that fits within a 5-foot cube. You affect it in one of the following ways:
- You instantaneously expand the flame 5 feet in one direction, provided that wood or other fuel is present in the new location.
- You instantaneously extinguish the flames within the cube.
- You double or halve the area of bright light and dim light cast by the flame, change its color, or both. The change lasts for 1 hour.
- You cause simple shapes — such as the vague form of a creature, an inanimate object, or a location — to appear within the flames and animate as you like. The shapes last for 1 hour.
If you cast this spell multiple times, you can have up to three non-instantaneous effects active at a time, and you can dismiss such an effect as an action.</t>
        </r>
      </text>
    </comment>
    <comment ref="AL44" authorId="0">
      <text>
        <r>
          <rPr>
            <b/>
            <sz val="12"/>
            <color indexed="81"/>
            <rFont val="Calibri"/>
          </rPr>
          <t xml:space="preserve">Sleep
</t>
        </r>
        <r>
          <rPr>
            <sz val="12"/>
            <color indexed="81"/>
            <rFont val="Calibri"/>
          </rPr>
          <t xml:space="preserve">Enchantment
Casting time: 1 Action
Range: 90 feet
Components: V, S, M (a pinch of fine sand, rose petals, or a cricket)
Duration: 1 minute 
This spell sends creatures into a magical slumber. Roll 5d8, the total is how many hit points of creatures this spell can affect. Creatures within 20 feet of a point you choose within range are affected in ascending order of their current hit points (ignoring unconscious creatures).
Starting with the creature that has the lowest current hit points, each creature affected by this spell falls unconscious until the spell ends, the sleeper takes damage, or someone uses an action to shake or slap the sleeper awake. Subtract each creature’s hit points from the total before moving on to the creature with the next lowest hit points. A creature’s hit points must be equal to or less than the remaining total for that creature to be affected.
Undead and creatures immune to being charmed aren’t affected by this spell.
</t>
        </r>
        <r>
          <rPr>
            <u/>
            <sz val="12"/>
            <color indexed="81"/>
            <rFont val="Calibri"/>
          </rPr>
          <t>At higher level:</t>
        </r>
        <r>
          <rPr>
            <sz val="12"/>
            <color indexed="81"/>
            <rFont val="Calibri"/>
          </rPr>
          <t xml:space="preserve"> When you cast this spell using a spell slot of 2nd level or higher, roll an additional 2d8 for each slot level above 1st.
</t>
        </r>
      </text>
    </comment>
    <comment ref="AS44" authorId="0">
      <text>
        <r>
          <rPr>
            <b/>
            <sz val="12"/>
            <color indexed="81"/>
            <rFont val="Calibri"/>
          </rPr>
          <t xml:space="preserve">Pyrotechnics
</t>
        </r>
        <r>
          <rPr>
            <sz val="12"/>
            <color indexed="81"/>
            <rFont val="Calibri"/>
          </rPr>
          <t>Transmutation (Elemental Evil)
Casting time: 1 Action
Range: 60 feet
Components: V, S
Duration: Instantaneous 
Choose an area of nonmagical flame that you can see and that fits within a 5-foot cube within range. You can extinguish the fire in that area, and you create either fireworks or smoke when you do so.
Fireworks. The target explodes with a dazzling display of colors. Each creature within 10 feet of the target must succeed on a Constitution saving throw or become blinded until the end of your next turn.
Smoke. Thick black smoke spreads out from the target in a 20-foot radius, moving around corners. The area of the smoke is heavily obscured. The smoke persists for 1 minute or until a strong wind disperses it.</t>
        </r>
      </text>
    </comment>
    <comment ref="AE45" authorId="0">
      <text>
        <r>
          <rPr>
            <b/>
            <sz val="12"/>
            <color indexed="81"/>
            <rFont val="Calibri"/>
          </rPr>
          <t xml:space="preserve">Dancing Lights
</t>
        </r>
        <r>
          <rPr>
            <sz val="12"/>
            <color indexed="81"/>
            <rFont val="Calibri"/>
          </rPr>
          <t>Evocation
Casting time: 1 Action
Range: 120 feet
Components: V, S, M (a bit of phosphorus or wychwood, or a glowworm)
Duration: Concentration, up to 1 minute 
You create up to four torch-sized lights within range, making them appear as torches, lanterns, or glowing orbs that hover in the air for the duration. 
You can also combine the four lights into one glowing vaguely humanoid form of Medium size. Whichever form you choose, each light sheds dim light in a 10-foot radius. 
As a bonus action on your turn, you can move the lights up to 60 feet to a new spot within range. A light must be within 20 feet of another light created by this spell, and a light winks out if it exceeds the spell’s range.</t>
        </r>
      </text>
    </comment>
    <comment ref="AS45" authorId="0">
      <text>
        <r>
          <rPr>
            <b/>
            <sz val="12"/>
            <color indexed="81"/>
            <rFont val="Calibri"/>
          </rPr>
          <t xml:space="preserve">Invisibility
</t>
        </r>
        <r>
          <rPr>
            <sz val="12"/>
            <color indexed="81"/>
            <rFont val="Calibri"/>
          </rPr>
          <t xml:space="preserve">Illusion
Casting time: 1 Action
Range: Touch
Components: V, S, M (an eyelash encased in gum arabic)
Duration: Concentration, up to 1 hour 
A creature you touch becomes invisible until the spell ends. Anything the target is wearing or carrying is invisible as long as it is on the target’s person. The spell ends for a target that attacks or casts a spell.
</t>
        </r>
        <r>
          <rPr>
            <u/>
            <sz val="12"/>
            <color indexed="81"/>
            <rFont val="Calibri"/>
          </rPr>
          <t>At higher level:</t>
        </r>
        <r>
          <rPr>
            <sz val="12"/>
            <color indexed="81"/>
            <rFont val="Calibri"/>
          </rPr>
          <t xml:space="preserve"> When you cast this spell using a spell slot of 3rd level or higher, you can target one additional creature for each slot level above 2nd.</t>
        </r>
      </text>
    </comment>
    <comment ref="AE46" authorId="0">
      <text>
        <r>
          <rPr>
            <b/>
            <sz val="12"/>
            <color indexed="81"/>
            <rFont val="Calibri"/>
          </rPr>
          <t xml:space="preserve">Prestidigitation
</t>
        </r>
        <r>
          <rPr>
            <sz val="12"/>
            <color indexed="81"/>
            <rFont val="Calibri"/>
          </rPr>
          <t>Transmutation
Casting time: 1 Action
Range: 10 fee
Components: V, S
Duration: Up to 1 hour 
This spell is a minor magical trick that novice spellcasters use for practice. You create one of the following magical effects within range:
-You create an instantaneous, harmless sensory effect, such as a shower of sparks, a puff of wind, faint musical notes, or an odd odor. 
-You instantaneously light or snuff out a candle, a torch, or a small campfire. 
-You instantaneously clean or soil an object no larger than 1 cubic foot. 
-You chill, warm, or flavor up to 1 cubic foot of nonliving material for 1 hour. 
-You make a color, a small mark, or a symbol appear on an object or a surface for 1 hour. 
-You create a nonmagical trinket or an illusory image that can fit in your hand and that lasts until the end of your next turn. 
If you cast this spell multiple times, you can have up to three of its non-instantaneous effects active at a time, and you can dismiss such an effect as an action.</t>
        </r>
      </text>
    </comment>
    <comment ref="AE47" authorId="0">
      <text>
        <r>
          <rPr>
            <b/>
            <sz val="12"/>
            <color indexed="81"/>
            <rFont val="Calibri"/>
          </rPr>
          <t xml:space="preserve">Message
</t>
        </r>
        <r>
          <rPr>
            <sz val="12"/>
            <color indexed="81"/>
            <rFont val="Calibri"/>
          </rPr>
          <t>Transmutation
Casting time: 1 Action
Range: 120 feet
Components: V, S, M (a short piece of copper wire)
Duration: 1 round 
You point your finger toward a creature within range and whisper a message.
The target (and only the target) hears the message and can reply in a whisper that only you can hear.
You can cast this spell through solid objects if you are familiar with the target and know it is beyond the barrier. Magical silence, 1 foot of stone, 1 inch of common metal, a thin sheet of lead, or 3 feet of wood blocks the spell. The spell doesn’t have to follow a straight line and can travel freely around corners or through openings.</t>
        </r>
      </text>
    </comment>
  </commentList>
</comments>
</file>

<file path=xl/sharedStrings.xml><?xml version="1.0" encoding="utf-8"?>
<sst xmlns="http://schemas.openxmlformats.org/spreadsheetml/2006/main" count="247" uniqueCount="220">
  <si>
    <t>Name</t>
  </si>
  <si>
    <t>Charakter</t>
  </si>
  <si>
    <t>Details</t>
  </si>
  <si>
    <t>Attribute</t>
  </si>
  <si>
    <t>Spieler</t>
  </si>
  <si>
    <t>Geschlecht</t>
  </si>
  <si>
    <t>Stärke</t>
  </si>
  <si>
    <t>Alter</t>
  </si>
  <si>
    <t>Spezies</t>
  </si>
  <si>
    <t>Größe</t>
  </si>
  <si>
    <t>Intelligenz</t>
  </si>
  <si>
    <t>Statur</t>
  </si>
  <si>
    <t>Vermögen</t>
  </si>
  <si>
    <t>Haare</t>
  </si>
  <si>
    <t>Augen</t>
  </si>
  <si>
    <t>Charisma</t>
  </si>
  <si>
    <t>Klasse</t>
  </si>
  <si>
    <t>Hintergrund</t>
  </si>
  <si>
    <t>Gesinnung</t>
  </si>
  <si>
    <t>Geschicklichkeit</t>
  </si>
  <si>
    <t>Konstitution</t>
  </si>
  <si>
    <t>Weisheit</t>
  </si>
  <si>
    <t>Hautfarbe</t>
  </si>
  <si>
    <t>Geübt</t>
  </si>
  <si>
    <t>Waffen</t>
  </si>
  <si>
    <t>Rüstung</t>
  </si>
  <si>
    <t>Werkzeug</t>
  </si>
  <si>
    <t>Instrumente</t>
  </si>
  <si>
    <t>Geräte</t>
  </si>
  <si>
    <t>Dolche, Wurfpfeile, Schleudern, Kampfstäb, leichte Armbrüste</t>
  </si>
  <si>
    <t>Platin</t>
  </si>
  <si>
    <t>Gold</t>
  </si>
  <si>
    <t>Elektrum</t>
  </si>
  <si>
    <t>Silber</t>
  </si>
  <si>
    <t>Kupfer</t>
  </si>
  <si>
    <t>Rettungswurf</t>
  </si>
  <si>
    <t>Athletik</t>
  </si>
  <si>
    <t>Akrobatik</t>
  </si>
  <si>
    <t>Fingerfertigkeit</t>
  </si>
  <si>
    <t>Heimlichkeit</t>
  </si>
  <si>
    <t>Arkane Kunde</t>
  </si>
  <si>
    <t>Geschichte</t>
  </si>
  <si>
    <t>Nachforschungen</t>
  </si>
  <si>
    <t>Naturkunde</t>
  </si>
  <si>
    <t>Religion</t>
  </si>
  <si>
    <t>Heilkunde</t>
  </si>
  <si>
    <t>Mit Tieren umgehen</t>
  </si>
  <si>
    <t>Motiv erkennen</t>
  </si>
  <si>
    <t>Überlebenskunst</t>
  </si>
  <si>
    <t>Wahrnehmung</t>
  </si>
  <si>
    <t>Auftreten</t>
  </si>
  <si>
    <t>Einschüchtern</t>
  </si>
  <si>
    <t>Täuschen</t>
  </si>
  <si>
    <t>Überzeugen</t>
  </si>
  <si>
    <t>Bonus</t>
  </si>
  <si>
    <t>Fähigkeit</t>
  </si>
  <si>
    <t>ü</t>
  </si>
  <si>
    <t>Passive Wahrnehmung</t>
  </si>
  <si>
    <t>Übungsbonus</t>
  </si>
  <si>
    <t>Inspiration</t>
  </si>
  <si>
    <t>Skilled</t>
  </si>
  <si>
    <t>Skilled Bonus</t>
  </si>
  <si>
    <t>Stufe</t>
  </si>
  <si>
    <t>Sprachen</t>
  </si>
  <si>
    <t>Ja</t>
  </si>
  <si>
    <t>Nein</t>
  </si>
  <si>
    <t>Initiative</t>
  </si>
  <si>
    <t>Sicht</t>
  </si>
  <si>
    <t>Bewegung</t>
  </si>
  <si>
    <t>Dunkelsicht</t>
  </si>
  <si>
    <t>Maximales Leben</t>
  </si>
  <si>
    <t>Temporäres Leben</t>
  </si>
  <si>
    <t>Temporärer Bonus</t>
  </si>
  <si>
    <t>Aktuelles Leben</t>
  </si>
  <si>
    <t>Erschöpfung</t>
  </si>
  <si>
    <t>Rettungswürfe gegen Tod</t>
  </si>
  <si>
    <t>Erfolg</t>
  </si>
  <si>
    <t>Fehlschlag</t>
  </si>
  <si>
    <t>Trefferwürfel</t>
  </si>
  <si>
    <t>Waffe</t>
  </si>
  <si>
    <t>Dolch</t>
  </si>
  <si>
    <t>Schaden/Art</t>
  </si>
  <si>
    <t>1w4, Stich, leicht, Dex</t>
  </si>
  <si>
    <t>Munition</t>
  </si>
  <si>
    <t>Anzahl</t>
  </si>
  <si>
    <t>RW</t>
  </si>
  <si>
    <t>MAX GES</t>
  </si>
  <si>
    <t>STR</t>
  </si>
  <si>
    <t>Schild</t>
  </si>
  <si>
    <t>Nachteil Heimlichkeit</t>
  </si>
  <si>
    <t>Ruf</t>
  </si>
  <si>
    <t>Zoica</t>
  </si>
  <si>
    <t>Caer Aeslyn</t>
  </si>
  <si>
    <t>Persönlichkeitsmerkmale</t>
  </si>
  <si>
    <t>Ideale</t>
  </si>
  <si>
    <t>Bindungen</t>
  </si>
  <si>
    <t>Makel</t>
  </si>
  <si>
    <t>Fähigkeiten</t>
  </si>
  <si>
    <t>Resistenzen</t>
  </si>
  <si>
    <t>Immunitäten</t>
  </si>
  <si>
    <t>Kosten: 1 Zauberpunkt, Zaubere ohne S oder V Komponenten.</t>
  </si>
  <si>
    <t>Meta Magie (Class)</t>
  </si>
  <si>
    <t>Gewicht</t>
  </si>
  <si>
    <t>Kapazität maximal</t>
  </si>
  <si>
    <t>Kapazität genutzt</t>
  </si>
  <si>
    <t>Kochgeschirr</t>
  </si>
  <si>
    <t>Zunderbüchse</t>
  </si>
  <si>
    <t>Seife</t>
  </si>
  <si>
    <t>Spiegel</t>
  </si>
  <si>
    <t>Tintenfläschchen</t>
  </si>
  <si>
    <t>Schreibfeder</t>
  </si>
  <si>
    <t>Seil (15 Meter) (Seide)</t>
  </si>
  <si>
    <t>Schlafsack</t>
  </si>
  <si>
    <t>Schriftrollenbehälter</t>
  </si>
  <si>
    <t>Wasserschlauch</t>
  </si>
  <si>
    <t>Am Rucksack</t>
  </si>
  <si>
    <t>Am Körper</t>
  </si>
  <si>
    <t>Im Rucksack</t>
  </si>
  <si>
    <t>Sorcerer Points</t>
  </si>
  <si>
    <t>Cantrips</t>
  </si>
  <si>
    <t>Spells</t>
  </si>
  <si>
    <t>1st</t>
  </si>
  <si>
    <t>2nd</t>
  </si>
  <si>
    <t>3rd</t>
  </si>
  <si>
    <t>4th</t>
  </si>
  <si>
    <t>5th</t>
  </si>
  <si>
    <t>6th</t>
  </si>
  <si>
    <t>7th</t>
  </si>
  <si>
    <t>8th</t>
  </si>
  <si>
    <t>9th</t>
  </si>
  <si>
    <t>Message</t>
  </si>
  <si>
    <t>Prestidigitation</t>
  </si>
  <si>
    <t>Invisibility</t>
  </si>
  <si>
    <t>Sonstiges</t>
  </si>
  <si>
    <t>Subtiler Zauber</t>
  </si>
  <si>
    <t>Erstattung: Zauberpunkte = Zauberlevel</t>
  </si>
  <si>
    <t>Kosten Zauberplatz: 2, 3, 5, 6, 7 (bis Level 5)</t>
  </si>
  <si>
    <t>Halbelf</t>
  </si>
  <si>
    <t>Einsiedler</t>
  </si>
  <si>
    <t>Chaotisch Gut</t>
  </si>
  <si>
    <t>weiblich</t>
  </si>
  <si>
    <t>Kräuterkundeset, Kalligraphieset</t>
  </si>
  <si>
    <t>Kosten: 2 Zauberpunkte, Zauber der 1 Aktion kostet wird auf 1 Bonusaktion herabgestuft</t>
  </si>
  <si>
    <t>Schneller Zauber</t>
  </si>
  <si>
    <t>Kampfstab</t>
  </si>
  <si>
    <t>Schleuder</t>
  </si>
  <si>
    <t>1H: 1w6, 2H: 1w8, Stumpf</t>
  </si>
  <si>
    <t>1w4, Stumpf, 30/120</t>
  </si>
  <si>
    <t>Eisenkugeln</t>
  </si>
  <si>
    <t>Schlaf</t>
  </si>
  <si>
    <t>Immun gegen Schlafwirkung, Vorteil gegen Bezauberung</t>
  </si>
  <si>
    <t>Fey Ancestry (Racial)</t>
  </si>
  <si>
    <t>Darkvision (Racial)</t>
  </si>
  <si>
    <t>Schwaches Licht = 60 Fuß erleuchtet, Dunkelheit = schwaches Licht, Graustufen</t>
  </si>
  <si>
    <t>Prodigy (Feat)</t>
  </si>
  <si>
    <t>Drakonische Blutlinie</t>
  </si>
  <si>
    <t>Draconic Resilience</t>
  </si>
  <si>
    <t>Fire Bolt</t>
  </si>
  <si>
    <t>Control Flames</t>
  </si>
  <si>
    <t>Dancing Lights</t>
  </si>
  <si>
    <t>Burning Hands</t>
  </si>
  <si>
    <t>Sleep</t>
  </si>
  <si>
    <t>Scorching Ray</t>
  </si>
  <si>
    <t>Pyrotechnics</t>
  </si>
  <si>
    <t>Fackel x 5</t>
  </si>
  <si>
    <t>Flöte</t>
  </si>
  <si>
    <t>Winterdecke</t>
  </si>
  <si>
    <t xml:space="preserve">   Stadtkarte (Zoica)</t>
  </si>
  <si>
    <t xml:space="preserve">   Arkane Notizen und Studien</t>
  </si>
  <si>
    <t>Einfache Kleidung (elfisch)</t>
  </si>
  <si>
    <t xml:space="preserve">   Beutel</t>
  </si>
  <si>
    <t>Beutel</t>
  </si>
  <si>
    <t>Tage</t>
  </si>
  <si>
    <t>Nahrungsmittel für</t>
  </si>
  <si>
    <t>W6</t>
  </si>
  <si>
    <t>Fireball</t>
  </si>
  <si>
    <t xml:space="preserve">      Eisenkugeln</t>
  </si>
  <si>
    <t>x</t>
  </si>
  <si>
    <t>Passive Nachforschung</t>
  </si>
  <si>
    <t>Sagenkunde</t>
  </si>
  <si>
    <t xml:space="preserve">   Heilkräuter im Wert von 9 Gold</t>
  </si>
  <si>
    <t>Zauber Rettungswurf</t>
  </si>
  <si>
    <t>Ausgegeben</t>
  </si>
  <si>
    <t>Meta Magie Zauberpunkte</t>
  </si>
  <si>
    <t>Notizen</t>
  </si>
  <si>
    <t>Gemeinsprache</t>
  </si>
  <si>
    <t>Elfisch</t>
  </si>
  <si>
    <t>Zwergisch</t>
  </si>
  <si>
    <t>Halbling</t>
  </si>
  <si>
    <t>Gnomisch</t>
  </si>
  <si>
    <t>Drakonisch</t>
  </si>
  <si>
    <t>Ritualbuch</t>
  </si>
  <si>
    <t>Besonderheit</t>
  </si>
  <si>
    <t>Bonus Cantrips</t>
  </si>
  <si>
    <t>Bonus Zauber</t>
  </si>
  <si>
    <t>Testuser</t>
  </si>
  <si>
    <t>Testi McTest</t>
  </si>
  <si>
    <t>Bezauberung</t>
  </si>
  <si>
    <t>Dr. Bones</t>
  </si>
  <si>
    <t>normal (48 kg)</t>
  </si>
  <si>
    <t>blau</t>
  </si>
  <si>
    <t>orange-grün</t>
  </si>
  <si>
    <t>dunkel, gold</t>
  </si>
  <si>
    <t>Total toll</t>
  </si>
  <si>
    <t>Viele</t>
  </si>
  <si>
    <t>Natürlich keine, perfektes Wesen.</t>
  </si>
  <si>
    <t>Yadda yadda yadda yadda yadda yadda yadda yadda yadda yadda yadda yadda yadda yadda yadda yadda yadda yadda yadda yadda yadda yadda yadda</t>
  </si>
  <si>
    <t>Zauberer (Drakonische Blutlinie)</t>
  </si>
  <si>
    <t>Hier gibt’s viel zu sehen. Oooh yaaa. Geilste Geschichte ever.</t>
  </si>
  <si>
    <t>Besonderes Buch No. 5</t>
  </si>
  <si>
    <t>Amulett der schweren Ketten</t>
  </si>
  <si>
    <t>Sinnloses GM Item</t>
  </si>
  <si>
    <t>Arkaner Fokus: Kupferring</t>
  </si>
  <si>
    <t>Rüstungsklasse 13 + Dex Modifier, +1 HP pro Level</t>
  </si>
  <si>
    <r>
      <t xml:space="preserve"> +1 Skill proficiency (</t>
    </r>
    <r>
      <rPr>
        <b/>
        <sz val="12"/>
        <color theme="1"/>
        <rFont val="Calibri"/>
        <family val="2"/>
        <scheme val="minor"/>
      </rPr>
      <t>Geschichte</t>
    </r>
    <r>
      <rPr>
        <sz val="12"/>
        <color theme="1"/>
        <rFont val="Calibri"/>
        <family val="2"/>
        <scheme val="minor"/>
      </rPr>
      <t>), +1 Tool proficiency (</t>
    </r>
    <r>
      <rPr>
        <b/>
        <sz val="12"/>
        <color theme="1"/>
        <rFont val="Calibri"/>
        <family val="2"/>
        <scheme val="minor"/>
      </rPr>
      <t>Calligrapher's supplies</t>
    </r>
    <r>
      <rPr>
        <sz val="12"/>
        <color theme="1"/>
        <rFont val="Calibri"/>
        <family val="2"/>
        <scheme val="minor"/>
      </rPr>
      <t>), +1 Language (</t>
    </r>
    <r>
      <rPr>
        <b/>
        <sz val="12"/>
        <color theme="1"/>
        <rFont val="Calibri"/>
        <family val="2"/>
        <scheme val="minor"/>
      </rPr>
      <t>Gnomisch</t>
    </r>
    <r>
      <rPr>
        <sz val="12"/>
        <color theme="1"/>
        <rFont val="Calibri"/>
        <family val="2"/>
        <scheme val="minor"/>
      </rPr>
      <t>), Skill mit Expertise: Proficiency Bonus x2 (</t>
    </r>
    <r>
      <rPr>
        <b/>
        <sz val="12"/>
        <color theme="1"/>
        <rFont val="Calibri"/>
        <family val="2"/>
        <scheme val="minor"/>
      </rPr>
      <t>Geschichte</t>
    </r>
    <r>
      <rPr>
        <sz val="12"/>
        <color theme="1"/>
        <rFont val="Calibri"/>
        <family val="2"/>
        <scheme val="minor"/>
      </rPr>
      <t>)</t>
    </r>
  </si>
  <si>
    <t>Golddrache (Feuer), Proficiency Bonus x2 (Charsima Check vs Drache)</t>
  </si>
  <si>
    <t>v</t>
  </si>
  <si>
    <t>w</t>
  </si>
  <si>
    <t>Wenn wir uns alle an den Händen fassen und singen, wird alles gut.</t>
  </si>
  <si>
    <t>Auslastung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</si>
</sst>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2"/>
      <color theme="1"/>
      <name val="Calibri"/>
      <family val="2"/>
      <scheme val="minor"/>
    </font>
    <font>
      <b/>
      <sz val="12"/>
      <color theme="1"/>
      <name val="Calibri"/>
      <family val="2"/>
      <scheme val="minor"/>
    </font>
    <font>
      <b/>
      <sz val="14"/>
      <color theme="1"/>
      <name val="Calibri"/>
      <scheme val="minor"/>
    </font>
    <font>
      <sz val="12"/>
      <color rgb="FF000000"/>
      <name val="Calibri"/>
      <family val="2"/>
      <scheme val="minor"/>
    </font>
    <font>
      <u/>
      <sz val="12"/>
      <color theme="10"/>
      <name val="Calibri"/>
      <family val="2"/>
      <scheme val="minor"/>
    </font>
    <font>
      <u/>
      <sz val="12"/>
      <color theme="11"/>
      <name val="Calibri"/>
      <family val="2"/>
      <scheme val="minor"/>
    </font>
    <font>
      <b/>
      <sz val="26"/>
      <color rgb="FF000000"/>
      <name val="Calibri"/>
      <scheme val="minor"/>
    </font>
    <font>
      <b/>
      <sz val="16"/>
      <color theme="1"/>
      <name val="Calibri"/>
      <scheme val="minor"/>
    </font>
    <font>
      <b/>
      <sz val="12"/>
      <color theme="1"/>
      <name val="Wingdings"/>
    </font>
    <font>
      <sz val="12"/>
      <color theme="1"/>
      <name val="Wingdings"/>
    </font>
    <font>
      <b/>
      <sz val="12"/>
      <color rgb="FF000000"/>
      <name val="Calibri"/>
      <family val="2"/>
      <scheme val="minor"/>
    </font>
    <font>
      <b/>
      <sz val="12"/>
      <color rgb="FF000000"/>
      <name val="Wingdings"/>
    </font>
    <font>
      <b/>
      <sz val="10"/>
      <color indexed="81"/>
      <name val="Calibri"/>
    </font>
    <font>
      <b/>
      <sz val="12"/>
      <color indexed="81"/>
      <name val="Calibri"/>
    </font>
    <font>
      <sz val="12"/>
      <color indexed="81"/>
      <name val="Calibri"/>
    </font>
    <font>
      <u/>
      <sz val="12"/>
      <color indexed="81"/>
      <name val="Calibri"/>
    </font>
    <font>
      <sz val="13"/>
      <color rgb="FF242729"/>
      <name val="Consolas"/>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rgb="FF000000"/>
      </bottom>
      <diagonal/>
    </border>
    <border>
      <left/>
      <right/>
      <top/>
      <bottom style="thin">
        <color rgb="FF000000"/>
      </bottom>
      <diagonal/>
    </border>
    <border>
      <left/>
      <right style="thin">
        <color rgb="FF000000"/>
      </right>
      <top style="thin">
        <color auto="1"/>
      </top>
      <bottom/>
      <diagonal/>
    </border>
    <border>
      <left/>
      <right style="thin">
        <color rgb="FF000000"/>
      </right>
      <top/>
      <bottom/>
      <diagonal/>
    </border>
    <border>
      <left/>
      <right style="thin">
        <color rgb="FF000000"/>
      </right>
      <top/>
      <bottom style="thin">
        <color rgb="FF000000"/>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4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80">
    <xf numFmtId="0" fontId="0" fillId="0" borderId="0" xfId="0"/>
    <xf numFmtId="0" fontId="0" fillId="0" borderId="1"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9" xfId="0" applyBorder="1"/>
    <xf numFmtId="0" fontId="8" fillId="0" borderId="10" xfId="0" applyFont="1" applyBorder="1" applyAlignment="1">
      <alignment horizontal="center" vertical="center"/>
    </xf>
    <xf numFmtId="0" fontId="0" fillId="0" borderId="4" xfId="0" applyBorder="1"/>
    <xf numFmtId="0" fontId="0" fillId="0" borderId="0" xfId="0" applyBorder="1"/>
    <xf numFmtId="0" fontId="0" fillId="0" borderId="6" xfId="0" applyBorder="1"/>
    <xf numFmtId="0" fontId="0" fillId="0" borderId="7" xfId="0" applyBorder="1"/>
    <xf numFmtId="0" fontId="0" fillId="0" borderId="5" xfId="0" applyBorder="1"/>
    <xf numFmtId="0" fontId="0" fillId="0" borderId="8" xfId="0" applyBorder="1"/>
    <xf numFmtId="0" fontId="0" fillId="0" borderId="2" xfId="0" applyBorder="1"/>
    <xf numFmtId="0" fontId="0" fillId="0" borderId="0" xfId="0" applyFill="1" applyBorder="1"/>
    <xf numFmtId="0" fontId="0" fillId="0" borderId="10" xfId="0" applyBorder="1"/>
    <xf numFmtId="0" fontId="0" fillId="0" borderId="16" xfId="0" applyBorder="1"/>
    <xf numFmtId="0" fontId="0" fillId="0" borderId="4" xfId="0" applyFill="1" applyBorder="1"/>
    <xf numFmtId="0" fontId="0" fillId="0" borderId="6" xfId="0" applyFill="1" applyBorder="1"/>
    <xf numFmtId="0" fontId="0" fillId="0" borderId="9" xfId="0" applyFill="1" applyBorder="1"/>
    <xf numFmtId="0" fontId="0" fillId="0" borderId="16" xfId="0" applyFill="1" applyBorder="1"/>
    <xf numFmtId="0" fontId="0" fillId="0" borderId="10" xfId="0" applyFill="1" applyBorder="1"/>
    <xf numFmtId="0" fontId="0" fillId="0" borderId="1" xfId="0" applyFill="1" applyBorder="1"/>
    <xf numFmtId="0" fontId="0" fillId="0" borderId="5" xfId="0" applyBorder="1"/>
    <xf numFmtId="0" fontId="0" fillId="0" borderId="0" xfId="0" applyBorder="1"/>
    <xf numFmtId="0" fontId="0" fillId="0" borderId="0" xfId="0" applyBorder="1" applyAlignment="1">
      <alignment vertical="top" wrapText="1"/>
    </xf>
    <xf numFmtId="0" fontId="3" fillId="0" borderId="0" xfId="0" applyFont="1" applyBorder="1" applyAlignment="1">
      <alignment vertical="center"/>
    </xf>
    <xf numFmtId="0" fontId="0" fillId="0" borderId="0" xfId="0" applyBorder="1" applyAlignment="1">
      <alignment horizontal="center"/>
    </xf>
    <xf numFmtId="0" fontId="0" fillId="0" borderId="0" xfId="0" applyBorder="1" applyAlignment="1">
      <alignment vertical="top"/>
    </xf>
    <xf numFmtId="0" fontId="0" fillId="0" borderId="0" xfId="0" applyFill="1" applyBorder="1"/>
    <xf numFmtId="0" fontId="0" fillId="0" borderId="0" xfId="0" applyBorder="1" applyAlignment="1"/>
    <xf numFmtId="0" fontId="0" fillId="0" borderId="0" xfId="0" applyBorder="1" applyAlignment="1">
      <alignment horizontal="left" vertical="top" wrapText="1"/>
    </xf>
    <xf numFmtId="0" fontId="0" fillId="0" borderId="0" xfId="0" applyFill="1" applyBorder="1" applyAlignment="1"/>
    <xf numFmtId="0" fontId="0" fillId="0" borderId="0" xfId="0" applyBorder="1" applyAlignment="1">
      <alignment wrapText="1"/>
    </xf>
    <xf numFmtId="0" fontId="1" fillId="0" borderId="0" xfId="0" applyFont="1" applyBorder="1" applyAlignment="1"/>
    <xf numFmtId="0" fontId="1" fillId="0" borderId="0" xfId="0" applyFont="1" applyBorder="1" applyAlignment="1">
      <alignment vertical="center"/>
    </xf>
    <xf numFmtId="0" fontId="1" fillId="0" borderId="0" xfId="0" applyFont="1" applyFill="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3" fillId="0" borderId="0" xfId="0" applyFont="1" applyBorder="1" applyAlignment="1"/>
    <xf numFmtId="0" fontId="0" fillId="2" borderId="18" xfId="0" applyFill="1" applyBorder="1" applyAlignment="1"/>
    <xf numFmtId="0" fontId="0" fillId="2" borderId="17" xfId="0" applyFill="1" applyBorder="1" applyAlignment="1"/>
    <xf numFmtId="0" fontId="0" fillId="0" borderId="0" xfId="0" applyFill="1"/>
    <xf numFmtId="0" fontId="0" fillId="0" borderId="0" xfId="0" applyFont="1" applyFill="1" applyBorder="1" applyAlignment="1">
      <alignment vertical="center"/>
    </xf>
    <xf numFmtId="0" fontId="1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xf numFmtId="0" fontId="0" fillId="3" borderId="18" xfId="0" applyFill="1" applyBorder="1" applyAlignment="1"/>
    <xf numFmtId="0" fontId="0" fillId="3" borderId="17" xfId="0" applyFill="1" applyBorder="1" applyAlignment="1"/>
    <xf numFmtId="0" fontId="3" fillId="5" borderId="0" xfId="0" applyFont="1" applyFill="1" applyBorder="1" applyAlignment="1">
      <alignment horizontal="center" vertical="center"/>
    </xf>
    <xf numFmtId="0" fontId="1" fillId="0" borderId="18" xfId="0" applyFont="1" applyFill="1" applyBorder="1" applyAlignment="1">
      <alignment horizontal="center"/>
    </xf>
    <xf numFmtId="0" fontId="16" fillId="0" borderId="0" xfId="0" applyFont="1"/>
    <xf numFmtId="0" fontId="8" fillId="0" borderId="16" xfId="0" applyFont="1" applyBorder="1" applyAlignment="1">
      <alignment horizontal="center" vertical="center"/>
    </xf>
    <xf numFmtId="0" fontId="0" fillId="0" borderId="4" xfId="0" applyBorder="1" applyAlignment="1">
      <alignment vertical="top" wrapText="1"/>
    </xf>
    <xf numFmtId="0" fontId="0" fillId="0" borderId="4" xfId="0" applyBorder="1" applyAlignment="1"/>
    <xf numFmtId="0" fontId="0" fillId="0" borderId="4" xfId="0" applyBorder="1" applyAlignment="1">
      <alignment vertical="top"/>
    </xf>
    <xf numFmtId="0" fontId="3" fillId="0" borderId="4" xfId="0" applyFont="1" applyBorder="1" applyAlignment="1">
      <alignment vertical="center"/>
    </xf>
    <xf numFmtId="0" fontId="1" fillId="0" borderId="4" xfId="0" applyFont="1" applyBorder="1" applyAlignment="1"/>
    <xf numFmtId="0" fontId="0" fillId="0" borderId="4" xfId="0" applyBorder="1" applyAlignment="1">
      <alignment wrapText="1"/>
    </xf>
    <xf numFmtId="0" fontId="0" fillId="0" borderId="0" xfId="0" applyBorder="1" applyAlignment="1">
      <alignment horizontal="center"/>
    </xf>
    <xf numFmtId="0" fontId="0" fillId="0" borderId="5" xfId="0" applyBorder="1" applyAlignment="1">
      <alignment horizontal="center"/>
    </xf>
    <xf numFmtId="0" fontId="0" fillId="0" borderId="0" xfId="0" applyBorder="1" applyAlignment="1"/>
    <xf numFmtId="0" fontId="0" fillId="0" borderId="4" xfId="0" applyBorder="1" applyAlignment="1"/>
    <xf numFmtId="164" fontId="1" fillId="0" borderId="0" xfId="0" applyNumberFormat="1" applyFont="1" applyBorder="1" applyAlignment="1">
      <alignment horizontal="center"/>
    </xf>
    <xf numFmtId="0" fontId="9" fillId="0" borderId="0"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vertical="top" wrapText="1"/>
    </xf>
    <xf numFmtId="0" fontId="0" fillId="0" borderId="0" xfId="0" applyBorder="1" applyAlignment="1">
      <alignment vertical="top" wrapText="1"/>
    </xf>
    <xf numFmtId="0" fontId="0" fillId="0" borderId="0" xfId="0" applyBorder="1" applyAlignment="1">
      <alignment horizontal="center" vertical="top"/>
    </xf>
    <xf numFmtId="0" fontId="0" fillId="0" borderId="6" xfId="0" applyFill="1" applyBorder="1"/>
    <xf numFmtId="0" fontId="0" fillId="0" borderId="7" xfId="0" applyFill="1" applyBorder="1"/>
    <xf numFmtId="0" fontId="1" fillId="5" borderId="7" xfId="0" applyNumberFormat="1" applyFont="1" applyFill="1" applyBorder="1" applyAlignment="1">
      <alignment horizontal="center" vertical="center"/>
    </xf>
    <xf numFmtId="0" fontId="1" fillId="5" borderId="8" xfId="0" applyNumberFormat="1" applyFont="1" applyFill="1" applyBorder="1" applyAlignment="1">
      <alignment horizontal="center" vertical="center"/>
    </xf>
    <xf numFmtId="0" fontId="0" fillId="0" borderId="7" xfId="0" applyFill="1" applyBorder="1" applyAlignment="1">
      <alignment horizontal="center"/>
    </xf>
    <xf numFmtId="1" fontId="10" fillId="0" borderId="0" xfId="0" applyNumberFormat="1" applyFont="1" applyBorder="1" applyAlignment="1">
      <alignment horizontal="center" vertical="center"/>
    </xf>
    <xf numFmtId="1" fontId="10" fillId="0" borderId="5" xfId="0" applyNumberFormat="1" applyFont="1" applyBorder="1" applyAlignment="1">
      <alignment horizontal="center" vertical="center"/>
    </xf>
    <xf numFmtId="0" fontId="1" fillId="0" borderId="0" xfId="0" applyFont="1" applyBorder="1" applyAlignment="1">
      <alignment horizontal="center"/>
    </xf>
    <xf numFmtId="0" fontId="1" fillId="0" borderId="5" xfId="0" applyFont="1" applyBorder="1" applyAlignment="1">
      <alignment horizontal="center"/>
    </xf>
    <xf numFmtId="0" fontId="0" fillId="0" borderId="4" xfId="0" applyFont="1" applyBorder="1" applyAlignment="1"/>
    <xf numFmtId="0" fontId="0" fillId="0" borderId="0" xfId="0" applyFont="1" applyBorder="1" applyAlignment="1"/>
    <xf numFmtId="0" fontId="0" fillId="0" borderId="2" xfId="0" applyBorder="1" applyAlignment="1">
      <alignment horizontal="center"/>
    </xf>
    <xf numFmtId="0" fontId="0" fillId="0" borderId="4" xfId="0" applyBorder="1"/>
    <xf numFmtId="0" fontId="0" fillId="0" borderId="0" xfId="0" applyBorder="1"/>
    <xf numFmtId="0" fontId="0" fillId="0" borderId="7" xfId="0" applyBorder="1"/>
    <xf numFmtId="0" fontId="0" fillId="0" borderId="8" xfId="0" applyBorder="1"/>
    <xf numFmtId="0" fontId="0" fillId="0" borderId="0" xfId="0" applyBorder="1" applyAlignment="1">
      <alignment vertical="top"/>
    </xf>
    <xf numFmtId="0" fontId="0" fillId="0" borderId="4" xfId="0" applyBorder="1" applyAlignment="1">
      <alignment vertical="top"/>
    </xf>
    <xf numFmtId="0" fontId="0" fillId="0" borderId="4" xfId="0" applyFont="1" applyBorder="1"/>
    <xf numFmtId="0" fontId="0" fillId="0" borderId="0" xfId="0" applyFont="1" applyBorder="1"/>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5" xfId="0" applyBorder="1"/>
    <xf numFmtId="0" fontId="0" fillId="0" borderId="2" xfId="0" applyBorder="1"/>
    <xf numFmtId="0" fontId="10" fillId="0" borderId="7" xfId="0" applyFont="1" applyBorder="1" applyAlignment="1">
      <alignment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8" xfId="0" applyNumberFormat="1" applyFont="1" applyBorder="1" applyAlignment="1">
      <alignment horizontal="center" vertical="center"/>
    </xf>
    <xf numFmtId="0" fontId="0" fillId="0" borderId="4" xfId="0" applyFill="1" applyBorder="1"/>
    <xf numFmtId="0" fontId="0" fillId="0" borderId="0" xfId="0" applyFill="1" applyBorder="1"/>
    <xf numFmtId="0" fontId="11" fillId="0" borderId="12" xfId="0" applyFont="1" applyBorder="1" applyAlignment="1">
      <alignment horizontal="center"/>
    </xf>
    <xf numFmtId="0" fontId="11" fillId="0" borderId="0"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3" fillId="0" borderId="4"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0" fillId="0" borderId="7" xfId="0" applyBorder="1" applyAlignment="1"/>
    <xf numFmtId="0" fontId="0" fillId="0" borderId="16" xfId="0" applyBorder="1" applyAlignment="1"/>
    <xf numFmtId="0" fontId="0" fillId="0" borderId="6" xfId="0" applyBorder="1" applyAlignment="1">
      <alignment horizontal="center" vertical="center"/>
    </xf>
    <xf numFmtId="0" fontId="0" fillId="0" borderId="7" xfId="0"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5" xfId="0" applyFont="1" applyBorder="1" applyAlignment="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0" fillId="0" borderId="0" xfId="0" applyFill="1" applyBorder="1" applyAlignment="1">
      <alignment horizontal="center"/>
    </xf>
    <xf numFmtId="0" fontId="0" fillId="0" borderId="5" xfId="0" applyFill="1" applyBorder="1" applyAlignment="1">
      <alignment horizontal="center"/>
    </xf>
    <xf numFmtId="0" fontId="3" fillId="0" borderId="4" xfId="0" applyFont="1" applyBorder="1" applyAlignment="1">
      <alignment horizontal="left"/>
    </xf>
    <xf numFmtId="0" fontId="3" fillId="0" borderId="0" xfId="0" applyFont="1" applyBorder="1" applyAlignment="1">
      <alignment horizontal="left"/>
    </xf>
    <xf numFmtId="0" fontId="0" fillId="0" borderId="4" xfId="0" applyFill="1" applyBorder="1" applyAlignment="1"/>
    <xf numFmtId="0" fontId="0" fillId="0" borderId="0" xfId="0" applyFill="1" applyBorder="1" applyAlignment="1"/>
    <xf numFmtId="0" fontId="0" fillId="0" borderId="0" xfId="0" applyFont="1" applyBorder="1" applyAlignment="1">
      <alignment vertical="top" wrapText="1"/>
    </xf>
    <xf numFmtId="0" fontId="0" fillId="0" borderId="5" xfId="0" applyFont="1" applyBorder="1" applyAlignment="1">
      <alignment vertical="top" wrapText="1"/>
    </xf>
    <xf numFmtId="0" fontId="0" fillId="0" borderId="6" xfId="0" applyBorder="1"/>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6" xfId="0" applyBorder="1" applyAlignment="1"/>
    <xf numFmtId="0" fontId="0" fillId="0" borderId="0" xfId="0" applyFont="1" applyBorder="1" applyAlignment="1">
      <alignment horizontal="center"/>
    </xf>
    <xf numFmtId="0" fontId="0" fillId="0" borderId="5" xfId="0" applyFont="1" applyBorder="1" applyAlignment="1">
      <alignment horizontal="center"/>
    </xf>
    <xf numFmtId="0" fontId="2" fillId="0" borderId="2"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1" fillId="5" borderId="7" xfId="0" applyFont="1" applyFill="1" applyBorder="1" applyAlignment="1">
      <alignment horizontal="center" vertical="top"/>
    </xf>
    <xf numFmtId="164" fontId="1" fillId="0" borderId="2" xfId="0" applyNumberFormat="1"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 fillId="0" borderId="2" xfId="0" applyFont="1" applyBorder="1" applyAlignment="1">
      <alignment horizontal="center" vertical="top"/>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0" fillId="0" borderId="17" xfId="0" applyBorder="1"/>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0" fillId="0" borderId="5" xfId="0" applyBorder="1" applyAlignment="1"/>
    <xf numFmtId="0" fontId="10" fillId="0" borderId="2"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5" xfId="0" applyNumberFormat="1" applyFont="1" applyFill="1" applyBorder="1" applyAlignment="1">
      <alignment horizontal="center" vertical="center"/>
    </xf>
    <xf numFmtId="164" fontId="0" fillId="0" borderId="0" xfId="0" applyNumberFormat="1" applyBorder="1" applyAlignment="1">
      <alignment horizontal="center"/>
    </xf>
    <xf numFmtId="0" fontId="1" fillId="0" borderId="4" xfId="0" applyFont="1" applyBorder="1" applyAlignment="1">
      <alignment horizont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0" fillId="0" borderId="1" xfId="0" applyBorder="1" applyAlignment="1"/>
    <xf numFmtId="0" fontId="0" fillId="0" borderId="2" xfId="0" applyBorder="1" applyAlignment="1"/>
    <xf numFmtId="0" fontId="0" fillId="0" borderId="3" xfId="0" applyBorder="1" applyAlignment="1"/>
    <xf numFmtId="0" fontId="1" fillId="0" borderId="17" xfId="0" applyFont="1" applyBorder="1" applyAlignment="1">
      <alignment horizontal="center"/>
    </xf>
    <xf numFmtId="0" fontId="0" fillId="5" borderId="17" xfId="0" applyFont="1" applyFill="1" applyBorder="1" applyAlignment="1">
      <alignment horizontal="center"/>
    </xf>
    <xf numFmtId="0" fontId="0" fillId="5" borderId="19" xfId="0" applyFont="1" applyFill="1" applyBorder="1" applyAlignment="1">
      <alignment horizontal="center"/>
    </xf>
    <xf numFmtId="0" fontId="0" fillId="0" borderId="8" xfId="0" applyBorder="1" applyAlignment="1"/>
    <xf numFmtId="0" fontId="1" fillId="0" borderId="18" xfId="0" applyFont="1" applyBorder="1" applyAlignment="1">
      <alignment horizontal="center"/>
    </xf>
    <xf numFmtId="0" fontId="1" fillId="0" borderId="19" xfId="0" applyFont="1" applyBorder="1" applyAlignment="1">
      <alignment horizontal="center"/>
    </xf>
    <xf numFmtId="0" fontId="0" fillId="5" borderId="7" xfId="0" applyFont="1" applyFill="1" applyBorder="1" applyAlignment="1">
      <alignment horizontal="center" vertical="center"/>
    </xf>
    <xf numFmtId="0" fontId="0" fillId="5" borderId="8" xfId="0" applyFont="1" applyFill="1" applyBorder="1" applyAlignment="1">
      <alignment horizontal="center" vertical="center"/>
    </xf>
    <xf numFmtId="0" fontId="1" fillId="5" borderId="2" xfId="0" applyNumberFormat="1" applyFont="1" applyFill="1" applyBorder="1" applyAlignment="1">
      <alignment horizontal="center" vertical="center"/>
    </xf>
    <xf numFmtId="0" fontId="1" fillId="5" borderId="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vertical="top" wrapText="1"/>
    </xf>
    <xf numFmtId="0" fontId="0" fillId="0" borderId="7" xfId="0" applyBorder="1" applyAlignment="1">
      <alignment vertical="top" wrapText="1"/>
    </xf>
    <xf numFmtId="0" fontId="0" fillId="0" borderId="5" xfId="0" applyBorder="1" applyAlignment="1">
      <alignment horizontal="center" vertical="top"/>
    </xf>
    <xf numFmtId="0" fontId="1" fillId="0" borderId="0" xfId="0" applyFont="1" applyBorder="1" applyAlignment="1">
      <alignmen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 fillId="0" borderId="4" xfId="0" applyFont="1" applyBorder="1" applyAlignment="1">
      <alignment vertical="top"/>
    </xf>
    <xf numFmtId="0" fontId="3" fillId="0" borderId="11" xfId="0" applyFont="1" applyBorder="1" applyAlignment="1">
      <alignment vertical="center"/>
    </xf>
    <xf numFmtId="0" fontId="3" fillId="0" borderId="12" xfId="0" applyFont="1" applyBorder="1" applyAlignment="1">
      <alignment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7" fillId="5" borderId="4" xfId="0" applyNumberFormat="1" applyFont="1" applyFill="1" applyBorder="1" applyAlignment="1">
      <alignment horizontal="center" vertical="center"/>
    </xf>
    <xf numFmtId="0" fontId="7" fillId="5" borderId="0" xfId="0" applyNumberFormat="1" applyFont="1" applyFill="1" applyBorder="1" applyAlignment="1">
      <alignment horizontal="center" vertical="center"/>
    </xf>
    <xf numFmtId="0" fontId="3" fillId="0" borderId="7" xfId="0" applyFont="1" applyBorder="1" applyAlignment="1">
      <alignment horizontal="center"/>
    </xf>
    <xf numFmtId="0" fontId="1" fillId="0" borderId="2" xfId="0" applyFont="1" applyBorder="1" applyAlignment="1">
      <alignment vertical="center"/>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9" fillId="0" borderId="0" xfId="0" applyFont="1" applyBorder="1" applyAlignment="1"/>
    <xf numFmtId="0" fontId="9" fillId="0" borderId="5" xfId="0" applyFont="1" applyBorder="1" applyAlignment="1"/>
    <xf numFmtId="0" fontId="1" fillId="0" borderId="0" xfId="0" applyFont="1" applyBorder="1" applyAlignment="1">
      <alignment vertical="top"/>
    </xf>
    <xf numFmtId="0" fontId="1" fillId="0" borderId="5" xfId="0" applyFont="1" applyBorder="1" applyAlignment="1">
      <alignment vertical="top"/>
    </xf>
    <xf numFmtId="0" fontId="1" fillId="0" borderId="7" xfId="0" applyFont="1" applyBorder="1" applyAlignment="1">
      <alignment vertical="top"/>
    </xf>
    <xf numFmtId="0" fontId="1" fillId="0" borderId="8" xfId="0" applyFont="1" applyBorder="1" applyAlignment="1">
      <alignment vertical="top"/>
    </xf>
    <xf numFmtId="0" fontId="10" fillId="0" borderId="13" xfId="0" applyFont="1" applyBorder="1" applyAlignment="1">
      <alignment horizontal="center" vertical="center"/>
    </xf>
    <xf numFmtId="164" fontId="6" fillId="0" borderId="0" xfId="0" applyNumberFormat="1" applyFont="1" applyBorder="1" applyAlignment="1">
      <alignment horizontal="center" vertical="center"/>
    </xf>
    <xf numFmtId="0" fontId="1" fillId="0" borderId="3" xfId="0" applyFont="1" applyBorder="1" applyAlignment="1">
      <alignment horizontal="center" vertical="top"/>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7"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1" fillId="0" borderId="7" xfId="0" applyFont="1" applyBorder="1" applyAlignment="1">
      <alignment horizontal="center"/>
    </xf>
    <xf numFmtId="0" fontId="0" fillId="0" borderId="5" xfId="0" applyBorder="1" applyAlignment="1">
      <alignment vertical="top" wrapText="1"/>
    </xf>
    <xf numFmtId="0" fontId="0" fillId="0" borderId="8" xfId="0" applyBorder="1" applyAlignment="1">
      <alignment vertical="top" wrapText="1"/>
    </xf>
    <xf numFmtId="0" fontId="1" fillId="0" borderId="8" xfId="0" applyFont="1" applyBorder="1" applyAlignment="1">
      <alignment horizontal="center" vertical="center"/>
    </xf>
    <xf numFmtId="164" fontId="1" fillId="0" borderId="3"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5" xfId="0" applyNumberFormat="1" applyFont="1" applyBorder="1" applyAlignment="1">
      <alignment horizontal="center" vertical="center"/>
    </xf>
    <xf numFmtId="164" fontId="1" fillId="0" borderId="7" xfId="0" applyNumberFormat="1" applyFont="1" applyBorder="1" applyAlignment="1">
      <alignment horizontal="center" vertical="center"/>
    </xf>
    <xf numFmtId="164" fontId="1" fillId="0" borderId="8" xfId="0" applyNumberFormat="1" applyFont="1" applyBorder="1" applyAlignment="1">
      <alignment horizontal="center" vertical="center"/>
    </xf>
    <xf numFmtId="0" fontId="0" fillId="0" borderId="16" xfId="0" applyBorder="1" applyAlignment="1">
      <alignment vertical="center"/>
    </xf>
    <xf numFmtId="0" fontId="3" fillId="0" borderId="4" xfId="0" applyFont="1" applyBorder="1"/>
    <xf numFmtId="0" fontId="3" fillId="0" borderId="0" xfId="0" applyFont="1" applyBorder="1"/>
    <xf numFmtId="0" fontId="0" fillId="0" borderId="6" xfId="0" applyBorder="1" applyAlignment="1">
      <alignment horizontal="left"/>
    </xf>
    <xf numFmtId="0" fontId="0" fillId="0" borderId="7" xfId="0" applyBorder="1" applyAlignment="1">
      <alignment horizontal="left"/>
    </xf>
    <xf numFmtId="0" fontId="0" fillId="0" borderId="0" xfId="0" applyFont="1" applyBorder="1" applyAlignment="1">
      <alignment vertical="top"/>
    </xf>
    <xf numFmtId="0" fontId="0" fillId="0" borderId="16" xfId="0" applyBorder="1"/>
    <xf numFmtId="0" fontId="3" fillId="0" borderId="5" xfId="0" applyFont="1" applyBorder="1" applyAlignment="1">
      <alignment vertical="center"/>
    </xf>
    <xf numFmtId="0" fontId="0" fillId="0" borderId="0" xfId="0" applyBorder="1" applyAlignment="1">
      <alignment wrapText="1"/>
    </xf>
    <xf numFmtId="0" fontId="0" fillId="0" borderId="5" xfId="0" applyBorder="1" applyAlignment="1">
      <alignment wrapText="1"/>
    </xf>
    <xf numFmtId="1" fontId="10" fillId="0" borderId="7" xfId="0" applyNumberFormat="1" applyFont="1" applyBorder="1" applyAlignment="1">
      <alignment horizontal="center" vertical="center"/>
    </xf>
    <xf numFmtId="1" fontId="10" fillId="0" borderId="8" xfId="0" applyNumberFormat="1" applyFont="1" applyBorder="1" applyAlignment="1">
      <alignment horizontal="center" vertic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0" fillId="0" borderId="5" xfId="0" applyFill="1" applyBorder="1"/>
    <xf numFmtId="0" fontId="0" fillId="4" borderId="1" xfId="0" applyFill="1" applyBorder="1"/>
    <xf numFmtId="0" fontId="0" fillId="4" borderId="2" xfId="0" applyFill="1" applyBorder="1"/>
    <xf numFmtId="0" fontId="0" fillId="4" borderId="2" xfId="0" applyFill="1" applyBorder="1" applyAlignment="1">
      <alignment horizontal="center"/>
    </xf>
    <xf numFmtId="0" fontId="0" fillId="2" borderId="17" xfId="0" applyFill="1" applyBorder="1" applyAlignment="1">
      <alignment horizontal="center"/>
    </xf>
    <xf numFmtId="0" fontId="0" fillId="2" borderId="19" xfId="0" applyFill="1" applyBorder="1" applyAlignment="1">
      <alignment horizontal="center"/>
    </xf>
    <xf numFmtId="0" fontId="0" fillId="4" borderId="3" xfId="0" applyFill="1" applyBorder="1" applyAlignment="1">
      <alignment horizontal="center"/>
    </xf>
    <xf numFmtId="0" fontId="0" fillId="0" borderId="4" xfId="0" applyBorder="1" applyAlignment="1">
      <alignment horizontal="left"/>
    </xf>
    <xf numFmtId="0" fontId="0" fillId="0" borderId="0" xfId="0" applyBorder="1" applyAlignment="1">
      <alignment horizontal="left"/>
    </xf>
    <xf numFmtId="0" fontId="0" fillId="0" borderId="4" xfId="0" applyFill="1" applyBorder="1" applyAlignment="1">
      <alignment horizontal="left" vertical="top"/>
    </xf>
    <xf numFmtId="0" fontId="0" fillId="0" borderId="0" xfId="0" applyFill="1" applyBorder="1" applyAlignment="1">
      <alignment horizontal="left" vertical="top"/>
    </xf>
    <xf numFmtId="0" fontId="0" fillId="0" borderId="5" xfId="0" applyFill="1" applyBorder="1" applyAlignment="1">
      <alignment horizontal="left" vertical="top"/>
    </xf>
    <xf numFmtId="0" fontId="0" fillId="0" borderId="6" xfId="0" applyFill="1" applyBorder="1" applyAlignment="1">
      <alignment horizontal="left" vertical="top"/>
    </xf>
    <xf numFmtId="0" fontId="0" fillId="0" borderId="7" xfId="0" applyFill="1" applyBorder="1" applyAlignment="1">
      <alignment horizontal="left" vertical="top"/>
    </xf>
    <xf numFmtId="0" fontId="0" fillId="0" borderId="8" xfId="0" applyFill="1" applyBorder="1" applyAlignment="1">
      <alignment horizontal="left" vertical="top"/>
    </xf>
    <xf numFmtId="0" fontId="1" fillId="0" borderId="1" xfId="0" applyFont="1" applyFill="1" applyBorder="1" applyAlignment="1">
      <alignment horizontal="center" vertical="top"/>
    </xf>
    <xf numFmtId="0" fontId="1" fillId="0" borderId="2" xfId="0" applyFont="1" applyFill="1" applyBorder="1" applyAlignment="1">
      <alignment horizontal="center" vertical="top"/>
    </xf>
    <xf numFmtId="0" fontId="1" fillId="0" borderId="3" xfId="0" applyFont="1" applyFill="1" applyBorder="1" applyAlignment="1">
      <alignment horizontal="center" vertical="top"/>
    </xf>
    <xf numFmtId="165" fontId="0" fillId="0" borderId="7" xfId="0" applyNumberFormat="1" applyFill="1" applyBorder="1" applyAlignment="1">
      <alignment horizontal="center"/>
    </xf>
    <xf numFmtId="165" fontId="0" fillId="0" borderId="8" xfId="0" applyNumberFormat="1" applyFill="1" applyBorder="1" applyAlignment="1">
      <alignment horizontal="center"/>
    </xf>
    <xf numFmtId="0" fontId="0" fillId="5" borderId="0" xfId="0" applyFill="1" applyBorder="1" applyAlignment="1">
      <alignment horizontal="center"/>
    </xf>
  </cellXfs>
  <cellStyles count="341">
    <cellStyle name="Besuchter Link" xfId="2" builtinId="9" hidden="1"/>
    <cellStyle name="Besuchter Link" xfId="4" builtinId="9" hidden="1"/>
    <cellStyle name="Besuchter Link" xfId="6" builtinId="9" hidden="1"/>
    <cellStyle name="Besuchter Link" xfId="8" builtinId="9" hidden="1"/>
    <cellStyle name="Besuchter Link" xfId="10" builtinId="9" hidden="1"/>
    <cellStyle name="Besuchter Link" xfId="12" builtinId="9" hidden="1"/>
    <cellStyle name="Besuchter Link" xfId="14" builtinId="9" hidden="1"/>
    <cellStyle name="Besuchter Link" xfId="16" builtinId="9" hidden="1"/>
    <cellStyle name="Besuchter Link" xfId="18" builtinId="9" hidden="1"/>
    <cellStyle name="Besuchter Link" xfId="20" builtinId="9" hidden="1"/>
    <cellStyle name="Besuchter Link" xfId="22" builtinId="9" hidden="1"/>
    <cellStyle name="Besuchter Link" xfId="24" builtinId="9" hidden="1"/>
    <cellStyle name="Besuchter Link" xfId="26" builtinId="9" hidden="1"/>
    <cellStyle name="Besuchter Link" xfId="28" builtinId="9" hidden="1"/>
    <cellStyle name="Besuchter Link" xfId="30" builtinId="9" hidden="1"/>
    <cellStyle name="Besuchter Link" xfId="32" builtinId="9" hidden="1"/>
    <cellStyle name="Besuchter Link" xfId="34" builtinId="9" hidden="1"/>
    <cellStyle name="Besuchter Link" xfId="36" builtinId="9" hidden="1"/>
    <cellStyle name="Besuchter Link" xfId="38" builtinId="9" hidden="1"/>
    <cellStyle name="Besuchter Link" xfId="40" builtinId="9" hidden="1"/>
    <cellStyle name="Besuchter Link" xfId="42" builtinId="9" hidden="1"/>
    <cellStyle name="Besuchter Link" xfId="44" builtinId="9" hidden="1"/>
    <cellStyle name="Besuchter Link" xfId="46" builtinId="9" hidden="1"/>
    <cellStyle name="Besuchter Link" xfId="48" builtinId="9" hidden="1"/>
    <cellStyle name="Besuchter Link" xfId="50" builtinId="9" hidden="1"/>
    <cellStyle name="Besuchter Link" xfId="52" builtinId="9" hidden="1"/>
    <cellStyle name="Besuchter Link" xfId="54" builtinId="9" hidden="1"/>
    <cellStyle name="Besuchter Link" xfId="56" builtinId="9" hidden="1"/>
    <cellStyle name="Besuchter Link" xfId="58" builtinId="9" hidden="1"/>
    <cellStyle name="Besuchter Link" xfId="60" builtinId="9" hidden="1"/>
    <cellStyle name="Besuchter Link" xfId="62" builtinId="9" hidden="1"/>
    <cellStyle name="Besuchter Link" xfId="64" builtinId="9" hidden="1"/>
    <cellStyle name="Besuchter Link" xfId="66" builtinId="9" hidden="1"/>
    <cellStyle name="Besuchter Link" xfId="68" builtinId="9" hidden="1"/>
    <cellStyle name="Besuchter Link" xfId="70" builtinId="9" hidden="1"/>
    <cellStyle name="Besuchter Link" xfId="72" builtinId="9" hidden="1"/>
    <cellStyle name="Besuchter Link" xfId="74" builtinId="9" hidden="1"/>
    <cellStyle name="Besuchter Link" xfId="76" builtinId="9" hidden="1"/>
    <cellStyle name="Besuchter Link" xfId="78" builtinId="9" hidden="1"/>
    <cellStyle name="Besuchter Link" xfId="80" builtinId="9" hidden="1"/>
    <cellStyle name="Besuchter Link" xfId="82" builtinId="9" hidden="1"/>
    <cellStyle name="Besuchter Link" xfId="84" builtinId="9" hidden="1"/>
    <cellStyle name="Besuchter Link" xfId="86" builtinId="9" hidden="1"/>
    <cellStyle name="Besuchter Link" xfId="88" builtinId="9" hidden="1"/>
    <cellStyle name="Besuchter Link" xfId="90" builtinId="9" hidden="1"/>
    <cellStyle name="Besuchter Link" xfId="92" builtinId="9" hidden="1"/>
    <cellStyle name="Besuchter Link" xfId="94" builtinId="9" hidden="1"/>
    <cellStyle name="Besuchter Link" xfId="96" builtinId="9" hidden="1"/>
    <cellStyle name="Besuchter Link" xfId="98" builtinId="9" hidden="1"/>
    <cellStyle name="Besuchter Link" xfId="100" builtinId="9" hidden="1"/>
    <cellStyle name="Besuchter Link" xfId="102" builtinId="9" hidden="1"/>
    <cellStyle name="Besuchter Link" xfId="104" builtinId="9" hidden="1"/>
    <cellStyle name="Besuchter Link" xfId="106" builtinId="9" hidden="1"/>
    <cellStyle name="Besuchter Link" xfId="108" builtinId="9" hidden="1"/>
    <cellStyle name="Besuchter Link" xfId="110" builtinId="9" hidden="1"/>
    <cellStyle name="Besuchter Link" xfId="112" builtinId="9" hidden="1"/>
    <cellStyle name="Besuchter Link" xfId="114" builtinId="9" hidden="1"/>
    <cellStyle name="Besuchter Link" xfId="116" builtinId="9" hidden="1"/>
    <cellStyle name="Besuchter Link" xfId="118" builtinId="9" hidden="1"/>
    <cellStyle name="Besuchter Link" xfId="120" builtinId="9" hidden="1"/>
    <cellStyle name="Besuchter Link" xfId="122" builtinId="9" hidden="1"/>
    <cellStyle name="Besuchter Link" xfId="124" builtinId="9" hidden="1"/>
    <cellStyle name="Besuchter Link" xfId="126" builtinId="9" hidden="1"/>
    <cellStyle name="Besuchter Link" xfId="128" builtinId="9" hidden="1"/>
    <cellStyle name="Besuchter Link" xfId="130" builtinId="9" hidden="1"/>
    <cellStyle name="Besuchter Link" xfId="132" builtinId="9" hidden="1"/>
    <cellStyle name="Besuchter Link" xfId="134" builtinId="9" hidden="1"/>
    <cellStyle name="Besuchter Link" xfId="136" builtinId="9" hidden="1"/>
    <cellStyle name="Besuchter Link" xfId="138" builtinId="9" hidden="1"/>
    <cellStyle name="Besuchter Link" xfId="140" builtinId="9" hidden="1"/>
    <cellStyle name="Besuchter Link" xfId="142" builtinId="9" hidden="1"/>
    <cellStyle name="Besuchter Link" xfId="144" builtinId="9" hidden="1"/>
    <cellStyle name="Besuchter Link" xfId="146" builtinId="9" hidden="1"/>
    <cellStyle name="Besuchter Link" xfId="148" builtinId="9" hidden="1"/>
    <cellStyle name="Besuchter Link" xfId="150" builtinId="9" hidden="1"/>
    <cellStyle name="Besuchter Link" xfId="152" builtinId="9" hidden="1"/>
    <cellStyle name="Besuchter Link" xfId="154" builtinId="9" hidden="1"/>
    <cellStyle name="Besuchter Link" xfId="156" builtinId="9" hidden="1"/>
    <cellStyle name="Besuchter Link" xfId="158" builtinId="9" hidden="1"/>
    <cellStyle name="Besuchter Link" xfId="160" builtinId="9" hidden="1"/>
    <cellStyle name="Besuchter Link" xfId="162" builtinId="9" hidden="1"/>
    <cellStyle name="Besuchter Link" xfId="164" builtinId="9" hidden="1"/>
    <cellStyle name="Besuchter Link" xfId="166" builtinId="9" hidden="1"/>
    <cellStyle name="Besuchter Link" xfId="168" builtinId="9" hidden="1"/>
    <cellStyle name="Besuchter Link" xfId="170" builtinId="9" hidden="1"/>
    <cellStyle name="Besuchter Link" xfId="172" builtinId="9" hidden="1"/>
    <cellStyle name="Besuchter Link" xfId="174" builtinId="9" hidden="1"/>
    <cellStyle name="Besuchter Link" xfId="176" builtinId="9" hidden="1"/>
    <cellStyle name="Besuchter Link" xfId="178" builtinId="9" hidden="1"/>
    <cellStyle name="Besuchter Link" xfId="180" builtinId="9" hidden="1"/>
    <cellStyle name="Besuchter Link" xfId="182" builtinId="9" hidden="1"/>
    <cellStyle name="Besuchter Link" xfId="184" builtinId="9" hidden="1"/>
    <cellStyle name="Besuchter Link" xfId="186" builtinId="9" hidden="1"/>
    <cellStyle name="Besuchter Link" xfId="188" builtinId="9" hidden="1"/>
    <cellStyle name="Besuchter Link" xfId="190" builtinId="9" hidden="1"/>
    <cellStyle name="Besuchter Link" xfId="192" builtinId="9" hidden="1"/>
    <cellStyle name="Besuchter Link" xfId="194" builtinId="9" hidden="1"/>
    <cellStyle name="Besuchter Link" xfId="196" builtinId="9" hidden="1"/>
    <cellStyle name="Besuchter Link" xfId="198" builtinId="9" hidden="1"/>
    <cellStyle name="Besuchter Link" xfId="200" builtinId="9" hidden="1"/>
    <cellStyle name="Besuchter Link" xfId="202" builtinId="9" hidden="1"/>
    <cellStyle name="Besuchter Link" xfId="204" builtinId="9" hidden="1"/>
    <cellStyle name="Besuchter Link" xfId="206" builtinId="9" hidden="1"/>
    <cellStyle name="Besuchter Link" xfId="208" builtinId="9" hidden="1"/>
    <cellStyle name="Besuchter Link" xfId="210" builtinId="9" hidden="1"/>
    <cellStyle name="Besuchter Link" xfId="212" builtinId="9" hidden="1"/>
    <cellStyle name="Besuchter Link" xfId="214" builtinId="9" hidden="1"/>
    <cellStyle name="Besuchter Link" xfId="216" builtinId="9" hidden="1"/>
    <cellStyle name="Besuchter Link" xfId="218" builtinId="9" hidden="1"/>
    <cellStyle name="Besuchter Link" xfId="220" builtinId="9" hidden="1"/>
    <cellStyle name="Besuchter Link" xfId="222" builtinId="9" hidden="1"/>
    <cellStyle name="Besuchter Link" xfId="224" builtinId="9" hidden="1"/>
    <cellStyle name="Besuchter Link" xfId="226" builtinId="9" hidden="1"/>
    <cellStyle name="Besuchter Link" xfId="228" builtinId="9" hidden="1"/>
    <cellStyle name="Besuchter Link" xfId="230" builtinId="9" hidden="1"/>
    <cellStyle name="Besuchter Link" xfId="232" builtinId="9" hidden="1"/>
    <cellStyle name="Besuchter Link" xfId="234" builtinId="9" hidden="1"/>
    <cellStyle name="Besuchter Link" xfId="236" builtinId="9" hidden="1"/>
    <cellStyle name="Besuchter Link" xfId="238" builtinId="9" hidden="1"/>
    <cellStyle name="Besuchter Link" xfId="240" builtinId="9" hidden="1"/>
    <cellStyle name="Besuchter Link" xfId="242" builtinId="9" hidden="1"/>
    <cellStyle name="Besuchter Link" xfId="244" builtinId="9" hidden="1"/>
    <cellStyle name="Besuchter Link" xfId="246" builtinId="9" hidden="1"/>
    <cellStyle name="Besuchter Link" xfId="248" builtinId="9" hidden="1"/>
    <cellStyle name="Besuchter Link" xfId="250" builtinId="9" hidden="1"/>
    <cellStyle name="Besuchter Link" xfId="252" builtinId="9" hidden="1"/>
    <cellStyle name="Besuchter Link" xfId="254" builtinId="9" hidden="1"/>
    <cellStyle name="Besuchter Link" xfId="256" builtinId="9" hidden="1"/>
    <cellStyle name="Besuchter Link" xfId="258" builtinId="9" hidden="1"/>
    <cellStyle name="Besuchter Link" xfId="260" builtinId="9" hidden="1"/>
    <cellStyle name="Besuchter Link" xfId="262" builtinId="9" hidden="1"/>
    <cellStyle name="Besuchter Link" xfId="264" builtinId="9" hidden="1"/>
    <cellStyle name="Besuchter Link" xfId="266" builtinId="9" hidden="1"/>
    <cellStyle name="Besuchter Link" xfId="268" builtinId="9" hidden="1"/>
    <cellStyle name="Besuchter Link" xfId="270" builtinId="9" hidden="1"/>
    <cellStyle name="Besuchter Link" xfId="272" builtinId="9" hidden="1"/>
    <cellStyle name="Besuchter Link" xfId="274" builtinId="9" hidden="1"/>
    <cellStyle name="Besuchter Link" xfId="276" builtinId="9" hidden="1"/>
    <cellStyle name="Besuchter Link" xfId="278" builtinId="9" hidden="1"/>
    <cellStyle name="Besuchter Link" xfId="280" builtinId="9" hidden="1"/>
    <cellStyle name="Besuchter Link" xfId="282" builtinId="9" hidden="1"/>
    <cellStyle name="Besuchter Link" xfId="284" builtinId="9" hidden="1"/>
    <cellStyle name="Besuchter Link" xfId="286" builtinId="9" hidden="1"/>
    <cellStyle name="Besuchter Link" xfId="288" builtinId="9" hidden="1"/>
    <cellStyle name="Besuchter Link" xfId="290" builtinId="9" hidden="1"/>
    <cellStyle name="Besuchter Link" xfId="292" builtinId="9" hidden="1"/>
    <cellStyle name="Besuchter Link" xfId="294" builtinId="9" hidden="1"/>
    <cellStyle name="Besuchter Link" xfId="296" builtinId="9" hidden="1"/>
    <cellStyle name="Besuchter Link" xfId="298" builtinId="9" hidden="1"/>
    <cellStyle name="Besuchter Link" xfId="300" builtinId="9" hidden="1"/>
    <cellStyle name="Besuchter Link" xfId="302" builtinId="9" hidden="1"/>
    <cellStyle name="Besuchter Link" xfId="304" builtinId="9" hidden="1"/>
    <cellStyle name="Besuchter Link" xfId="306" builtinId="9" hidden="1"/>
    <cellStyle name="Besuchter Link" xfId="308" builtinId="9" hidden="1"/>
    <cellStyle name="Besuchter Link" xfId="310" builtinId="9" hidden="1"/>
    <cellStyle name="Besuchter Link" xfId="312" builtinId="9" hidden="1"/>
    <cellStyle name="Besuchter Link" xfId="314" builtinId="9" hidden="1"/>
    <cellStyle name="Besuchter Link" xfId="316" builtinId="9" hidden="1"/>
    <cellStyle name="Besuchter Link" xfId="318" builtinId="9" hidden="1"/>
    <cellStyle name="Besuchter Link" xfId="320" builtinId="9" hidden="1"/>
    <cellStyle name="Besuchter Link" xfId="322" builtinId="9" hidden="1"/>
    <cellStyle name="Besuchter Link" xfId="324" builtinId="9" hidden="1"/>
    <cellStyle name="Besuchter Link" xfId="326" builtinId="9" hidden="1"/>
    <cellStyle name="Besuchter Link" xfId="328" builtinId="9" hidden="1"/>
    <cellStyle name="Besuchter Link" xfId="330" builtinId="9" hidden="1"/>
    <cellStyle name="Besuchter Link" xfId="332" builtinId="9" hidden="1"/>
    <cellStyle name="Besuchter Link" xfId="334" builtinId="9" hidden="1"/>
    <cellStyle name="Besuchter Link" xfId="336" builtinId="9" hidden="1"/>
    <cellStyle name="Besuchter Link" xfId="338" builtinId="9" hidden="1"/>
    <cellStyle name="Besuchter Link" xfId="340"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hidden="1"/>
    <cellStyle name="Link" xfId="207" builtinId="8" hidden="1"/>
    <cellStyle name="Link" xfId="209" builtinId="8" hidden="1"/>
    <cellStyle name="Link" xfId="211" builtinId="8" hidden="1"/>
    <cellStyle name="Link" xfId="213" builtinId="8" hidden="1"/>
    <cellStyle name="Link" xfId="215" builtinId="8" hidden="1"/>
    <cellStyle name="Link" xfId="217" builtinId="8" hidden="1"/>
    <cellStyle name="Link" xfId="219" builtinId="8" hidden="1"/>
    <cellStyle name="Link" xfId="221" builtinId="8" hidden="1"/>
    <cellStyle name="Link" xfId="223" builtinId="8" hidden="1"/>
    <cellStyle name="Link" xfId="225" builtinId="8" hidden="1"/>
    <cellStyle name="Link" xfId="227" builtinId="8" hidden="1"/>
    <cellStyle name="Link" xfId="229" builtinId="8" hidden="1"/>
    <cellStyle name="Link" xfId="231" builtinId="8" hidden="1"/>
    <cellStyle name="Link" xfId="233" builtinId="8" hidden="1"/>
    <cellStyle name="Link" xfId="235" builtinId="8" hidden="1"/>
    <cellStyle name="Link" xfId="237" builtinId="8" hidden="1"/>
    <cellStyle name="Link" xfId="239" builtinId="8" hidden="1"/>
    <cellStyle name="Link" xfId="241" builtinId="8" hidden="1"/>
    <cellStyle name="Link" xfId="243" builtinId="8" hidden="1"/>
    <cellStyle name="Link" xfId="245" builtinId="8" hidden="1"/>
    <cellStyle name="Link" xfId="247" builtinId="8" hidden="1"/>
    <cellStyle name="Link" xfId="249" builtinId="8" hidden="1"/>
    <cellStyle name="Link" xfId="251" builtinId="8" hidden="1"/>
    <cellStyle name="Link" xfId="253" builtinId="8" hidden="1"/>
    <cellStyle name="Link" xfId="255" builtinId="8" hidden="1"/>
    <cellStyle name="Link" xfId="257" builtinId="8" hidden="1"/>
    <cellStyle name="Link" xfId="259" builtinId="8" hidden="1"/>
    <cellStyle name="Link" xfId="261" builtinId="8" hidden="1"/>
    <cellStyle name="Link" xfId="263" builtinId="8" hidden="1"/>
    <cellStyle name="Link" xfId="265" builtinId="8" hidden="1"/>
    <cellStyle name="Link" xfId="267" builtinId="8" hidden="1"/>
    <cellStyle name="Link" xfId="269" builtinId="8" hidden="1"/>
    <cellStyle name="Link" xfId="271" builtinId="8" hidden="1"/>
    <cellStyle name="Link" xfId="273" builtinId="8" hidden="1"/>
    <cellStyle name="Link" xfId="275" builtinId="8" hidden="1"/>
    <cellStyle name="Link" xfId="277" builtinId="8" hidden="1"/>
    <cellStyle name="Link" xfId="279" builtinId="8" hidden="1"/>
    <cellStyle name="Link" xfId="281" builtinId="8" hidden="1"/>
    <cellStyle name="Link" xfId="283" builtinId="8" hidden="1"/>
    <cellStyle name="Link" xfId="285" builtinId="8" hidden="1"/>
    <cellStyle name="Link" xfId="287" builtinId="8" hidden="1"/>
    <cellStyle name="Link" xfId="289" builtinId="8" hidden="1"/>
    <cellStyle name="Link" xfId="291" builtinId="8" hidden="1"/>
    <cellStyle name="Link" xfId="293" builtinId="8" hidden="1"/>
    <cellStyle name="Link" xfId="295" builtinId="8" hidden="1"/>
    <cellStyle name="Link" xfId="297" builtinId="8" hidden="1"/>
    <cellStyle name="Link" xfId="299" builtinId="8" hidden="1"/>
    <cellStyle name="Link" xfId="301" builtinId="8" hidden="1"/>
    <cellStyle name="Link" xfId="303" builtinId="8" hidden="1"/>
    <cellStyle name="Link" xfId="305" builtinId="8" hidden="1"/>
    <cellStyle name="Link" xfId="307" builtinId="8" hidden="1"/>
    <cellStyle name="Link" xfId="309" builtinId="8" hidden="1"/>
    <cellStyle name="Link" xfId="311" builtinId="8" hidden="1"/>
    <cellStyle name="Link" xfId="313" builtinId="8" hidden="1"/>
    <cellStyle name="Link" xfId="315" builtinId="8" hidden="1"/>
    <cellStyle name="Link" xfId="317" builtinId="8" hidden="1"/>
    <cellStyle name="Link" xfId="319" builtinId="8" hidden="1"/>
    <cellStyle name="Link" xfId="321" builtinId="8" hidden="1"/>
    <cellStyle name="Link" xfId="323" builtinId="8" hidden="1"/>
    <cellStyle name="Link" xfId="325" builtinId="8" hidden="1"/>
    <cellStyle name="Link" xfId="327" builtinId="8" hidden="1"/>
    <cellStyle name="Link" xfId="329" builtinId="8" hidden="1"/>
    <cellStyle name="Link" xfId="331" builtinId="8" hidden="1"/>
    <cellStyle name="Link" xfId="333" builtinId="8" hidden="1"/>
    <cellStyle name="Link" xfId="335" builtinId="8" hidden="1"/>
    <cellStyle name="Link" xfId="337" builtinId="8" hidden="1"/>
    <cellStyle name="Link" xfId="339" builtinId="8" hidden="1"/>
    <cellStyle name="Standard" xfId="0" builtinId="0"/>
  </cellStyles>
  <dxfs count="21">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177800</xdr:colOff>
          <xdr:row>25</xdr:row>
          <xdr:rowOff>177800</xdr:rowOff>
        </xdr:from>
        <xdr:to>
          <xdr:col>30</xdr:col>
          <xdr:colOff>0</xdr:colOff>
          <xdr:row>27</xdr:row>
          <xdr:rowOff>12700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177800</xdr:colOff>
          <xdr:row>25</xdr:row>
          <xdr:rowOff>177800</xdr:rowOff>
        </xdr:from>
        <xdr:to>
          <xdr:col>33</xdr:col>
          <xdr:colOff>0</xdr:colOff>
          <xdr:row>27</xdr:row>
          <xdr:rowOff>12700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165100</xdr:colOff>
          <xdr:row>25</xdr:row>
          <xdr:rowOff>177800</xdr:rowOff>
        </xdr:from>
        <xdr:to>
          <xdr:col>35</xdr:col>
          <xdr:colOff>177800</xdr:colOff>
          <xdr:row>27</xdr:row>
          <xdr:rowOff>12700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26</xdr:row>
          <xdr:rowOff>177800</xdr:rowOff>
        </xdr:from>
        <xdr:to>
          <xdr:col>30</xdr:col>
          <xdr:colOff>0</xdr:colOff>
          <xdr:row>28</xdr:row>
          <xdr:rowOff>12700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177800</xdr:colOff>
          <xdr:row>26</xdr:row>
          <xdr:rowOff>177800</xdr:rowOff>
        </xdr:from>
        <xdr:to>
          <xdr:col>33</xdr:col>
          <xdr:colOff>0</xdr:colOff>
          <xdr:row>28</xdr:row>
          <xdr:rowOff>12700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165100</xdr:colOff>
          <xdr:row>26</xdr:row>
          <xdr:rowOff>177800</xdr:rowOff>
        </xdr:from>
        <xdr:to>
          <xdr:col>35</xdr:col>
          <xdr:colOff>177800</xdr:colOff>
          <xdr:row>28</xdr:row>
          <xdr:rowOff>12700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165100</xdr:colOff>
          <xdr:row>29</xdr:row>
          <xdr:rowOff>177800</xdr:rowOff>
        </xdr:from>
        <xdr:to>
          <xdr:col>35</xdr:col>
          <xdr:colOff>177800</xdr:colOff>
          <xdr:row>31</xdr:row>
          <xdr:rowOff>12700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177800</xdr:colOff>
          <xdr:row>33</xdr:row>
          <xdr:rowOff>177800</xdr:rowOff>
        </xdr:from>
        <xdr:to>
          <xdr:col>50</xdr:col>
          <xdr:colOff>0</xdr:colOff>
          <xdr:row>35</xdr:row>
          <xdr:rowOff>12700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177800</xdr:colOff>
          <xdr:row>9</xdr:row>
          <xdr:rowOff>177800</xdr:rowOff>
        </xdr:from>
        <xdr:to>
          <xdr:col>22</xdr:col>
          <xdr:colOff>0</xdr:colOff>
          <xdr:row>11</xdr:row>
          <xdr:rowOff>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ctrlProp" Target="../ctrlProps/ctrlProp9.xml"/><Relationship Id="rId12" Type="http://schemas.openxmlformats.org/officeDocument/2006/relationships/comments" Target="../comments1.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0"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59"/>
  <sheetViews>
    <sheetView tabSelected="1" showRuler="0" workbookViewId="0">
      <selection activeCell="AH15" sqref="AH15:AJ16"/>
    </sheetView>
  </sheetViews>
  <sheetFormatPr baseColWidth="10" defaultColWidth="2.5" defaultRowHeight="15" x14ac:dyDescent="0"/>
  <cols>
    <col min="1" max="1" width="1.1640625" customWidth="1"/>
    <col min="14" max="14" width="2.5" customWidth="1"/>
    <col min="16" max="16" width="2.5" customWidth="1"/>
    <col min="37" max="37" width="2.5" customWidth="1"/>
    <col min="39" max="39" width="2.5" customWidth="1"/>
    <col min="102" max="103" width="2.5" style="26"/>
    <col min="104" max="104" width="2.5" style="26" bestFit="1" customWidth="1"/>
  </cols>
  <sheetData>
    <row r="1" spans="1:121" ht="7" customHeight="1"/>
    <row r="2" spans="1:121" ht="15" customHeight="1">
      <c r="A2" s="25"/>
      <c r="B2" s="101" t="s">
        <v>1</v>
      </c>
      <c r="C2" s="102"/>
      <c r="D2" s="102"/>
      <c r="E2" s="102"/>
      <c r="F2" s="102"/>
      <c r="G2" s="102"/>
      <c r="H2" s="102"/>
      <c r="I2" s="102"/>
      <c r="J2" s="102"/>
      <c r="K2" s="102"/>
      <c r="L2" s="102"/>
      <c r="M2" s="102"/>
      <c r="N2" s="102"/>
      <c r="O2" s="102"/>
      <c r="P2" s="102"/>
      <c r="Q2" s="102"/>
      <c r="R2" s="102"/>
      <c r="S2" s="102"/>
      <c r="T2" s="83"/>
      <c r="U2" s="101" t="s">
        <v>2</v>
      </c>
      <c r="V2" s="102"/>
      <c r="W2" s="102"/>
      <c r="X2" s="102"/>
      <c r="Y2" s="102"/>
      <c r="Z2" s="102"/>
      <c r="AA2" s="102"/>
      <c r="AB2" s="102"/>
      <c r="AC2" s="102"/>
      <c r="AD2" s="102"/>
      <c r="AE2" s="102"/>
      <c r="AF2" s="103"/>
      <c r="AG2" s="83"/>
      <c r="AH2" s="101" t="s">
        <v>23</v>
      </c>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3"/>
      <c r="BG2" s="99"/>
      <c r="BH2" s="101" t="s">
        <v>63</v>
      </c>
      <c r="BI2" s="102"/>
      <c r="BJ2" s="102"/>
      <c r="BK2" s="102"/>
      <c r="BL2" s="102"/>
      <c r="BM2" s="102"/>
      <c r="BN2" s="102"/>
      <c r="BO2" s="102"/>
      <c r="BP2" s="102"/>
      <c r="BQ2" s="102"/>
      <c r="BR2" s="102"/>
      <c r="BS2" s="103"/>
      <c r="BT2" s="153"/>
      <c r="BU2" s="101" t="s">
        <v>12</v>
      </c>
      <c r="BV2" s="102"/>
      <c r="BW2" s="102"/>
      <c r="BX2" s="102"/>
      <c r="BY2" s="102"/>
      <c r="BZ2" s="102"/>
      <c r="CA2" s="102"/>
      <c r="CB2" s="102"/>
      <c r="CC2" s="102"/>
      <c r="CD2" s="102"/>
      <c r="CE2" s="102"/>
      <c r="CF2" s="103"/>
      <c r="CG2" s="99"/>
      <c r="CH2" s="101" t="s">
        <v>90</v>
      </c>
      <c r="CI2" s="102"/>
      <c r="CJ2" s="102"/>
      <c r="CK2" s="102"/>
      <c r="CL2" s="102"/>
      <c r="CM2" s="102"/>
      <c r="CN2" s="102"/>
      <c r="CO2" s="102"/>
      <c r="CP2" s="102"/>
      <c r="CQ2" s="102"/>
      <c r="CR2" s="102"/>
      <c r="CS2" s="102"/>
      <c r="CT2" s="102"/>
      <c r="CU2" s="102"/>
      <c r="CV2" s="102"/>
      <c r="CW2" s="103"/>
      <c r="DA2" s="26"/>
    </row>
    <row r="3" spans="1:121" ht="15" customHeight="1">
      <c r="A3" s="25"/>
      <c r="B3" s="245" t="s">
        <v>4</v>
      </c>
      <c r="C3" s="246"/>
      <c r="D3" s="246"/>
      <c r="E3" s="246"/>
      <c r="F3" s="246"/>
      <c r="G3" s="246"/>
      <c r="H3" s="63" t="s">
        <v>195</v>
      </c>
      <c r="I3" s="63"/>
      <c r="J3" s="63"/>
      <c r="K3" s="63"/>
      <c r="L3" s="63"/>
      <c r="M3" s="63"/>
      <c r="N3" s="63"/>
      <c r="O3" s="63"/>
      <c r="P3" s="63"/>
      <c r="Q3" s="63"/>
      <c r="R3" s="63"/>
      <c r="S3" s="63"/>
      <c r="T3" s="61"/>
      <c r="U3" s="84" t="s">
        <v>5</v>
      </c>
      <c r="V3" s="85"/>
      <c r="W3" s="85"/>
      <c r="X3" s="85"/>
      <c r="Y3" s="85"/>
      <c r="Z3" s="85"/>
      <c r="AA3" s="151" t="s">
        <v>140</v>
      </c>
      <c r="AB3" s="151"/>
      <c r="AC3" s="151"/>
      <c r="AD3" s="151"/>
      <c r="AE3" s="151"/>
      <c r="AF3" s="152"/>
      <c r="AG3" s="61"/>
      <c r="AH3" s="148" t="s">
        <v>24</v>
      </c>
      <c r="AI3" s="149"/>
      <c r="AJ3" s="149"/>
      <c r="AK3" s="149"/>
      <c r="AL3" s="149"/>
      <c r="AM3" s="145" t="s">
        <v>29</v>
      </c>
      <c r="AN3" s="145"/>
      <c r="AO3" s="145"/>
      <c r="AP3" s="145"/>
      <c r="AQ3" s="145"/>
      <c r="AR3" s="145"/>
      <c r="AS3" s="145"/>
      <c r="AT3" s="145"/>
      <c r="AU3" s="145"/>
      <c r="AV3" s="145"/>
      <c r="AW3" s="145"/>
      <c r="AX3" s="145"/>
      <c r="AY3" s="145"/>
      <c r="AZ3" s="145"/>
      <c r="BA3" s="145"/>
      <c r="BB3" s="145"/>
      <c r="BC3" s="145"/>
      <c r="BD3" s="145"/>
      <c r="BE3" s="145"/>
      <c r="BF3" s="146"/>
      <c r="BG3" s="85"/>
      <c r="BH3" s="84" t="s">
        <v>185</v>
      </c>
      <c r="BI3" s="85"/>
      <c r="BJ3" s="85"/>
      <c r="BK3" s="85"/>
      <c r="BL3" s="85"/>
      <c r="BM3" s="85"/>
      <c r="BN3" s="85"/>
      <c r="BO3" s="85"/>
      <c r="BP3" s="85"/>
      <c r="BQ3" s="85"/>
      <c r="BR3" s="85"/>
      <c r="BS3" s="98"/>
      <c r="BT3" s="154"/>
      <c r="BU3" s="64" t="s">
        <v>30</v>
      </c>
      <c r="BV3" s="63"/>
      <c r="BW3" s="63"/>
      <c r="BX3" s="63"/>
      <c r="BY3" s="63"/>
      <c r="BZ3" s="63"/>
      <c r="CA3" s="79">
        <v>0</v>
      </c>
      <c r="CB3" s="79"/>
      <c r="CC3" s="79"/>
      <c r="CD3" s="79"/>
      <c r="CE3" s="79"/>
      <c r="CF3" s="80"/>
      <c r="CG3" s="85"/>
      <c r="CH3" s="64" t="s">
        <v>91</v>
      </c>
      <c r="CI3" s="63"/>
      <c r="CJ3" s="63"/>
      <c r="CK3" s="63"/>
      <c r="CL3" s="63"/>
      <c r="CM3" s="63"/>
      <c r="CN3" s="61">
        <v>0</v>
      </c>
      <c r="CO3" s="61"/>
      <c r="CP3" s="63" t="s">
        <v>198</v>
      </c>
      <c r="CQ3" s="63"/>
      <c r="CR3" s="63"/>
      <c r="CS3" s="63"/>
      <c r="CT3" s="63"/>
      <c r="CU3" s="63"/>
      <c r="CV3" s="61">
        <v>10</v>
      </c>
      <c r="CW3" s="62"/>
      <c r="DA3" s="26"/>
    </row>
    <row r="4" spans="1:121">
      <c r="A4" s="25"/>
      <c r="B4" s="84" t="s">
        <v>0</v>
      </c>
      <c r="C4" s="85"/>
      <c r="D4" s="85"/>
      <c r="E4" s="85"/>
      <c r="F4" s="85"/>
      <c r="G4" s="85"/>
      <c r="H4" s="82" t="s">
        <v>196</v>
      </c>
      <c r="I4" s="82"/>
      <c r="J4" s="82"/>
      <c r="K4" s="82"/>
      <c r="L4" s="82"/>
      <c r="M4" s="82"/>
      <c r="N4" s="82"/>
      <c r="O4" s="82"/>
      <c r="P4" s="82"/>
      <c r="Q4" s="82"/>
      <c r="R4" s="82"/>
      <c r="S4" s="82"/>
      <c r="T4" s="61"/>
      <c r="U4" s="84" t="s">
        <v>7</v>
      </c>
      <c r="V4" s="85"/>
      <c r="W4" s="85"/>
      <c r="X4" s="85"/>
      <c r="Y4" s="85"/>
      <c r="Z4" s="85"/>
      <c r="AA4" s="61">
        <v>88</v>
      </c>
      <c r="AB4" s="61"/>
      <c r="AC4" s="61"/>
      <c r="AD4" s="61"/>
      <c r="AE4" s="61"/>
      <c r="AF4" s="62"/>
      <c r="AG4" s="61"/>
      <c r="AH4" s="148"/>
      <c r="AI4" s="149"/>
      <c r="AJ4" s="149"/>
      <c r="AK4" s="149"/>
      <c r="AL4" s="149"/>
      <c r="AM4" s="145"/>
      <c r="AN4" s="145"/>
      <c r="AO4" s="145"/>
      <c r="AP4" s="145"/>
      <c r="AQ4" s="145"/>
      <c r="AR4" s="145"/>
      <c r="AS4" s="145"/>
      <c r="AT4" s="145"/>
      <c r="AU4" s="145"/>
      <c r="AV4" s="145"/>
      <c r="AW4" s="145"/>
      <c r="AX4" s="145"/>
      <c r="AY4" s="145"/>
      <c r="AZ4" s="145"/>
      <c r="BA4" s="145"/>
      <c r="BB4" s="145"/>
      <c r="BC4" s="145"/>
      <c r="BD4" s="145"/>
      <c r="BE4" s="145"/>
      <c r="BF4" s="146"/>
      <c r="BG4" s="85"/>
      <c r="BH4" s="84" t="s">
        <v>186</v>
      </c>
      <c r="BI4" s="85"/>
      <c r="BJ4" s="85"/>
      <c r="BK4" s="85"/>
      <c r="BL4" s="85"/>
      <c r="BM4" s="85"/>
      <c r="BN4" s="85"/>
      <c r="BO4" s="85"/>
      <c r="BP4" s="85"/>
      <c r="BQ4" s="85"/>
      <c r="BR4" s="85"/>
      <c r="BS4" s="98"/>
      <c r="BT4" s="154"/>
      <c r="BU4" s="64" t="s">
        <v>31</v>
      </c>
      <c r="BV4" s="63"/>
      <c r="BW4" s="63"/>
      <c r="BX4" s="63"/>
      <c r="BY4" s="63"/>
      <c r="BZ4" s="63"/>
      <c r="CA4" s="79">
        <v>5</v>
      </c>
      <c r="CB4" s="79"/>
      <c r="CC4" s="79"/>
      <c r="CD4" s="79"/>
      <c r="CE4" s="79"/>
      <c r="CF4" s="80"/>
      <c r="CG4" s="85"/>
      <c r="CH4" s="64" t="s">
        <v>92</v>
      </c>
      <c r="CI4" s="63"/>
      <c r="CJ4" s="63"/>
      <c r="CK4" s="63"/>
      <c r="CL4" s="63"/>
      <c r="CM4" s="63"/>
      <c r="CN4" s="61">
        <v>5</v>
      </c>
      <c r="CO4" s="61"/>
      <c r="CP4" s="63"/>
      <c r="CQ4" s="63"/>
      <c r="CR4" s="63"/>
      <c r="CS4" s="63"/>
      <c r="CT4" s="63"/>
      <c r="CU4" s="63"/>
      <c r="CV4" s="61"/>
      <c r="CW4" s="62"/>
      <c r="DA4" s="26"/>
    </row>
    <row r="5" spans="1:121">
      <c r="A5" s="25"/>
      <c r="B5" s="84" t="s">
        <v>8</v>
      </c>
      <c r="C5" s="85"/>
      <c r="D5" s="85"/>
      <c r="E5" s="85"/>
      <c r="F5" s="85"/>
      <c r="G5" s="85"/>
      <c r="H5" s="82" t="s">
        <v>137</v>
      </c>
      <c r="I5" s="82"/>
      <c r="J5" s="82"/>
      <c r="K5" s="82"/>
      <c r="L5" s="82"/>
      <c r="M5" s="82"/>
      <c r="N5" s="82"/>
      <c r="O5" s="82"/>
      <c r="P5" s="82"/>
      <c r="Q5" s="82"/>
      <c r="R5" s="82"/>
      <c r="S5" s="82"/>
      <c r="T5" s="61"/>
      <c r="U5" s="110" t="s">
        <v>9</v>
      </c>
      <c r="V5" s="111"/>
      <c r="W5" s="111"/>
      <c r="X5" s="111"/>
      <c r="Y5" s="111"/>
      <c r="Z5" s="111"/>
      <c r="AA5" s="61">
        <v>160</v>
      </c>
      <c r="AB5" s="61"/>
      <c r="AC5" s="61"/>
      <c r="AD5" s="61"/>
      <c r="AE5" s="61"/>
      <c r="AF5" s="62"/>
      <c r="AG5" s="61"/>
      <c r="AH5" s="148"/>
      <c r="AI5" s="149"/>
      <c r="AJ5" s="149"/>
      <c r="AK5" s="149"/>
      <c r="AL5" s="149"/>
      <c r="AM5" s="145"/>
      <c r="AN5" s="145"/>
      <c r="AO5" s="145"/>
      <c r="AP5" s="145"/>
      <c r="AQ5" s="145"/>
      <c r="AR5" s="145"/>
      <c r="AS5" s="145"/>
      <c r="AT5" s="145"/>
      <c r="AU5" s="145"/>
      <c r="AV5" s="145"/>
      <c r="AW5" s="145"/>
      <c r="AX5" s="145"/>
      <c r="AY5" s="145"/>
      <c r="AZ5" s="145"/>
      <c r="BA5" s="145"/>
      <c r="BB5" s="145"/>
      <c r="BC5" s="145"/>
      <c r="BD5" s="145"/>
      <c r="BE5" s="145"/>
      <c r="BF5" s="146"/>
      <c r="BG5" s="85"/>
      <c r="BH5" s="84" t="s">
        <v>187</v>
      </c>
      <c r="BI5" s="85"/>
      <c r="BJ5" s="85"/>
      <c r="BK5" s="85"/>
      <c r="BL5" s="85"/>
      <c r="BM5" s="85"/>
      <c r="BN5" s="85"/>
      <c r="BO5" s="85"/>
      <c r="BP5" s="85"/>
      <c r="BQ5" s="85"/>
      <c r="BR5" s="85"/>
      <c r="BS5" s="98"/>
      <c r="BT5" s="154"/>
      <c r="BU5" s="64" t="s">
        <v>32</v>
      </c>
      <c r="BV5" s="63"/>
      <c r="BW5" s="63"/>
      <c r="BX5" s="63"/>
      <c r="BY5" s="63"/>
      <c r="BZ5" s="63"/>
      <c r="CA5" s="79">
        <v>0</v>
      </c>
      <c r="CB5" s="79"/>
      <c r="CC5" s="79"/>
      <c r="CD5" s="79"/>
      <c r="CE5" s="79"/>
      <c r="CF5" s="80"/>
      <c r="CG5" s="85"/>
      <c r="CH5" s="64"/>
      <c r="CI5" s="63"/>
      <c r="CJ5" s="63"/>
      <c r="CK5" s="63"/>
      <c r="CL5" s="63"/>
      <c r="CM5" s="63"/>
      <c r="CN5" s="61"/>
      <c r="CO5" s="61"/>
      <c r="CP5" s="63"/>
      <c r="CQ5" s="63"/>
      <c r="CR5" s="63"/>
      <c r="CS5" s="63"/>
      <c r="CT5" s="63"/>
      <c r="CU5" s="63"/>
      <c r="CV5" s="61"/>
      <c r="CW5" s="62"/>
      <c r="DA5" s="26"/>
    </row>
    <row r="6" spans="1:121">
      <c r="A6" s="25"/>
      <c r="B6" s="84" t="s">
        <v>16</v>
      </c>
      <c r="C6" s="85"/>
      <c r="D6" s="85"/>
      <c r="E6" s="85"/>
      <c r="F6" s="85"/>
      <c r="G6" s="85"/>
      <c r="H6" s="82" t="s">
        <v>207</v>
      </c>
      <c r="I6" s="82"/>
      <c r="J6" s="82"/>
      <c r="K6" s="82"/>
      <c r="L6" s="82"/>
      <c r="M6" s="82"/>
      <c r="N6" s="82"/>
      <c r="O6" s="82"/>
      <c r="P6" s="82"/>
      <c r="Q6" s="82"/>
      <c r="R6" s="82"/>
      <c r="S6" s="82"/>
      <c r="T6" s="61"/>
      <c r="U6" s="110" t="s">
        <v>11</v>
      </c>
      <c r="V6" s="111"/>
      <c r="W6" s="111"/>
      <c r="X6" s="111"/>
      <c r="Y6" s="111"/>
      <c r="Z6" s="111"/>
      <c r="AA6" s="61" t="s">
        <v>199</v>
      </c>
      <c r="AB6" s="61"/>
      <c r="AC6" s="61"/>
      <c r="AD6" s="61"/>
      <c r="AE6" s="61"/>
      <c r="AF6" s="62"/>
      <c r="AG6" s="61"/>
      <c r="AH6" s="141" t="s">
        <v>25</v>
      </c>
      <c r="AI6" s="142"/>
      <c r="AJ6" s="142"/>
      <c r="AK6" s="142"/>
      <c r="AL6" s="142"/>
      <c r="AM6" s="82"/>
      <c r="AN6" s="82"/>
      <c r="AO6" s="82"/>
      <c r="AP6" s="82"/>
      <c r="AQ6" s="82"/>
      <c r="AR6" s="82"/>
      <c r="AS6" s="82"/>
      <c r="AT6" s="82"/>
      <c r="AU6" s="82"/>
      <c r="AV6" s="82"/>
      <c r="AW6" s="82"/>
      <c r="AX6" s="82"/>
      <c r="AY6" s="82"/>
      <c r="AZ6" s="82"/>
      <c r="BA6" s="82"/>
      <c r="BB6" s="82"/>
      <c r="BC6" s="82"/>
      <c r="BD6" s="82"/>
      <c r="BE6" s="82"/>
      <c r="BF6" s="134"/>
      <c r="BG6" s="85"/>
      <c r="BH6" s="110" t="s">
        <v>188</v>
      </c>
      <c r="BI6" s="111"/>
      <c r="BJ6" s="111"/>
      <c r="BK6" s="111"/>
      <c r="BL6" s="111"/>
      <c r="BM6" s="111"/>
      <c r="BN6" s="85"/>
      <c r="BO6" s="85"/>
      <c r="BP6" s="85"/>
      <c r="BQ6" s="85"/>
      <c r="BR6" s="85"/>
      <c r="BS6" s="98"/>
      <c r="BT6" s="154"/>
      <c r="BU6" s="81" t="s">
        <v>33</v>
      </c>
      <c r="BV6" s="82"/>
      <c r="BW6" s="82"/>
      <c r="BX6" s="82"/>
      <c r="BY6" s="82"/>
      <c r="BZ6" s="82"/>
      <c r="CA6" s="79">
        <v>2</v>
      </c>
      <c r="CB6" s="79"/>
      <c r="CC6" s="79"/>
      <c r="CD6" s="79"/>
      <c r="CE6" s="79"/>
      <c r="CF6" s="80"/>
      <c r="CG6" s="85"/>
      <c r="CH6" s="64"/>
      <c r="CI6" s="63"/>
      <c r="CJ6" s="63"/>
      <c r="CK6" s="63"/>
      <c r="CL6" s="63"/>
      <c r="CM6" s="63"/>
      <c r="CN6" s="61"/>
      <c r="CO6" s="61"/>
      <c r="CP6" s="63"/>
      <c r="CQ6" s="63"/>
      <c r="CR6" s="63"/>
      <c r="CS6" s="63"/>
      <c r="CT6" s="63"/>
      <c r="CU6" s="63"/>
      <c r="CV6" s="61"/>
      <c r="CW6" s="62"/>
      <c r="DA6" s="26"/>
    </row>
    <row r="7" spans="1:121">
      <c r="A7" s="25"/>
      <c r="B7" s="96" t="s">
        <v>17</v>
      </c>
      <c r="C7" s="97"/>
      <c r="D7" s="97"/>
      <c r="E7" s="97"/>
      <c r="F7" s="97"/>
      <c r="G7" s="97"/>
      <c r="H7" s="249" t="s">
        <v>138</v>
      </c>
      <c r="I7" s="249"/>
      <c r="J7" s="249"/>
      <c r="K7" s="249"/>
      <c r="L7" s="249"/>
      <c r="M7" s="249"/>
      <c r="N7" s="249"/>
      <c r="O7" s="249"/>
      <c r="P7" s="249"/>
      <c r="Q7" s="249"/>
      <c r="R7" s="249"/>
      <c r="S7" s="249"/>
      <c r="T7" s="61"/>
      <c r="U7" s="110" t="s">
        <v>13</v>
      </c>
      <c r="V7" s="111"/>
      <c r="W7" s="111"/>
      <c r="X7" s="111"/>
      <c r="Y7" s="111"/>
      <c r="Z7" s="111"/>
      <c r="AA7" s="61" t="s">
        <v>200</v>
      </c>
      <c r="AB7" s="61"/>
      <c r="AC7" s="61"/>
      <c r="AD7" s="61"/>
      <c r="AE7" s="61"/>
      <c r="AF7" s="62"/>
      <c r="AG7" s="61"/>
      <c r="AH7" s="141" t="s">
        <v>26</v>
      </c>
      <c r="AI7" s="142"/>
      <c r="AJ7" s="142"/>
      <c r="AK7" s="142"/>
      <c r="AL7" s="142"/>
      <c r="AM7" s="82" t="s">
        <v>141</v>
      </c>
      <c r="AN7" s="82"/>
      <c r="AO7" s="82"/>
      <c r="AP7" s="82"/>
      <c r="AQ7" s="82"/>
      <c r="AR7" s="82"/>
      <c r="AS7" s="82"/>
      <c r="AT7" s="82"/>
      <c r="AU7" s="82"/>
      <c r="AV7" s="82"/>
      <c r="AW7" s="82"/>
      <c r="AX7" s="82"/>
      <c r="AY7" s="82"/>
      <c r="AZ7" s="82"/>
      <c r="BA7" s="82"/>
      <c r="BB7" s="82"/>
      <c r="BC7" s="82"/>
      <c r="BD7" s="82"/>
      <c r="BE7" s="82"/>
      <c r="BF7" s="134"/>
      <c r="BG7" s="85"/>
      <c r="BH7" s="110" t="s">
        <v>189</v>
      </c>
      <c r="BI7" s="111"/>
      <c r="BJ7" s="111"/>
      <c r="BK7" s="111"/>
      <c r="BL7" s="111"/>
      <c r="BM7" s="111"/>
      <c r="BN7" s="85"/>
      <c r="BO7" s="85"/>
      <c r="BP7" s="85"/>
      <c r="BQ7" s="85"/>
      <c r="BR7" s="85"/>
      <c r="BS7" s="98"/>
      <c r="BT7" s="154"/>
      <c r="BU7" s="143" t="s">
        <v>34</v>
      </c>
      <c r="BV7" s="144"/>
      <c r="BW7" s="144"/>
      <c r="BX7" s="144"/>
      <c r="BY7" s="144"/>
      <c r="BZ7" s="144"/>
      <c r="CA7" s="79">
        <v>9</v>
      </c>
      <c r="CB7" s="79"/>
      <c r="CC7" s="79"/>
      <c r="CD7" s="79"/>
      <c r="CE7" s="79"/>
      <c r="CF7" s="80"/>
      <c r="CG7" s="85"/>
      <c r="CH7" s="64"/>
      <c r="CI7" s="63"/>
      <c r="CJ7" s="63"/>
      <c r="CK7" s="63"/>
      <c r="CL7" s="63"/>
      <c r="CM7" s="63"/>
      <c r="CN7" s="61"/>
      <c r="CO7" s="61"/>
      <c r="CP7" s="63"/>
      <c r="CQ7" s="63"/>
      <c r="CR7" s="63"/>
      <c r="CS7" s="63"/>
      <c r="CT7" s="63"/>
      <c r="CU7" s="63"/>
      <c r="CV7" s="61"/>
      <c r="CW7" s="62"/>
      <c r="DA7" s="26"/>
    </row>
    <row r="8" spans="1:121">
      <c r="A8" s="25"/>
      <c r="B8" s="96" t="s">
        <v>18</v>
      </c>
      <c r="C8" s="97"/>
      <c r="D8" s="97"/>
      <c r="E8" s="97"/>
      <c r="F8" s="97"/>
      <c r="G8" s="97"/>
      <c r="H8" s="249" t="s">
        <v>139</v>
      </c>
      <c r="I8" s="249"/>
      <c r="J8" s="249"/>
      <c r="K8" s="249"/>
      <c r="L8" s="249"/>
      <c r="M8" s="249"/>
      <c r="N8" s="249"/>
      <c r="O8" s="249"/>
      <c r="P8" s="249"/>
      <c r="Q8" s="249"/>
      <c r="R8" s="249"/>
      <c r="S8" s="249"/>
      <c r="T8" s="61"/>
      <c r="U8" s="110" t="s">
        <v>14</v>
      </c>
      <c r="V8" s="111"/>
      <c r="W8" s="111"/>
      <c r="X8" s="111"/>
      <c r="Y8" s="111"/>
      <c r="Z8" s="111"/>
      <c r="AA8" s="139" t="s">
        <v>201</v>
      </c>
      <c r="AB8" s="139"/>
      <c r="AC8" s="139"/>
      <c r="AD8" s="139"/>
      <c r="AE8" s="139"/>
      <c r="AF8" s="140"/>
      <c r="AG8" s="61"/>
      <c r="AH8" s="141" t="s">
        <v>27</v>
      </c>
      <c r="AI8" s="142"/>
      <c r="AJ8" s="142"/>
      <c r="AK8" s="142"/>
      <c r="AL8" s="142"/>
      <c r="AM8" s="82"/>
      <c r="AN8" s="82"/>
      <c r="AO8" s="82"/>
      <c r="AP8" s="82"/>
      <c r="AQ8" s="82"/>
      <c r="AR8" s="82"/>
      <c r="AS8" s="82"/>
      <c r="AT8" s="82"/>
      <c r="AU8" s="82"/>
      <c r="AV8" s="82"/>
      <c r="AW8" s="82"/>
      <c r="AX8" s="82"/>
      <c r="AY8" s="82"/>
      <c r="AZ8" s="82"/>
      <c r="BA8" s="82"/>
      <c r="BB8" s="82"/>
      <c r="BC8" s="82"/>
      <c r="BD8" s="82"/>
      <c r="BE8" s="82"/>
      <c r="BF8" s="134"/>
      <c r="BG8" s="85"/>
      <c r="BH8" s="110" t="s">
        <v>190</v>
      </c>
      <c r="BI8" s="111"/>
      <c r="BJ8" s="111"/>
      <c r="BK8" s="111"/>
      <c r="BL8" s="111"/>
      <c r="BM8" s="111"/>
      <c r="BN8" s="85"/>
      <c r="BO8" s="85"/>
      <c r="BP8" s="85"/>
      <c r="BQ8" s="85"/>
      <c r="BR8" s="85"/>
      <c r="BS8" s="98"/>
      <c r="BT8" s="154"/>
      <c r="BU8" s="84"/>
      <c r="BV8" s="85"/>
      <c r="BW8" s="85"/>
      <c r="BX8" s="85"/>
      <c r="BY8" s="85"/>
      <c r="BZ8" s="85"/>
      <c r="CA8" s="85"/>
      <c r="CB8" s="85"/>
      <c r="CC8" s="85"/>
      <c r="CD8" s="85"/>
      <c r="CE8" s="85"/>
      <c r="CF8" s="98"/>
      <c r="CG8" s="85"/>
      <c r="CH8" s="64"/>
      <c r="CI8" s="63"/>
      <c r="CJ8" s="63"/>
      <c r="CK8" s="63"/>
      <c r="CL8" s="63"/>
      <c r="CM8" s="63"/>
      <c r="CN8" s="61"/>
      <c r="CO8" s="61"/>
      <c r="CP8" s="63"/>
      <c r="CQ8" s="63"/>
      <c r="CR8" s="63"/>
      <c r="CS8" s="63"/>
      <c r="CT8" s="63"/>
      <c r="CU8" s="63"/>
      <c r="CV8" s="61"/>
      <c r="CW8" s="62"/>
      <c r="DA8" s="26"/>
      <c r="DF8" s="27"/>
      <c r="DG8" s="27"/>
      <c r="DH8" s="27"/>
      <c r="DI8" s="27"/>
      <c r="DJ8" s="27"/>
      <c r="DK8" s="27"/>
      <c r="DL8" s="27"/>
      <c r="DM8" s="27"/>
      <c r="DN8" s="27"/>
      <c r="DO8" s="27"/>
      <c r="DP8" s="27"/>
      <c r="DQ8" s="27"/>
    </row>
    <row r="9" spans="1:121">
      <c r="A9" s="25"/>
      <c r="B9" s="147" t="s">
        <v>62</v>
      </c>
      <c r="C9" s="86"/>
      <c r="D9" s="86"/>
      <c r="E9" s="86"/>
      <c r="F9" s="86"/>
      <c r="G9" s="86"/>
      <c r="H9" s="156">
        <v>5</v>
      </c>
      <c r="I9" s="156"/>
      <c r="J9" s="156"/>
      <c r="K9" s="156"/>
      <c r="L9" s="156"/>
      <c r="M9" s="156"/>
      <c r="N9" s="156"/>
      <c r="O9" s="156"/>
      <c r="P9" s="156"/>
      <c r="Q9" s="156"/>
      <c r="R9" s="156"/>
      <c r="S9" s="156"/>
      <c r="T9" s="67"/>
      <c r="U9" s="247" t="s">
        <v>22</v>
      </c>
      <c r="V9" s="248"/>
      <c r="W9" s="248"/>
      <c r="X9" s="248"/>
      <c r="Y9" s="248"/>
      <c r="Z9" s="248"/>
      <c r="AA9" s="67" t="s">
        <v>202</v>
      </c>
      <c r="AB9" s="67"/>
      <c r="AC9" s="67"/>
      <c r="AD9" s="67"/>
      <c r="AE9" s="67"/>
      <c r="AF9" s="68"/>
      <c r="AG9" s="67"/>
      <c r="AH9" s="126" t="s">
        <v>28</v>
      </c>
      <c r="AI9" s="127"/>
      <c r="AJ9" s="127"/>
      <c r="AK9" s="127"/>
      <c r="AL9" s="127"/>
      <c r="AM9" s="86"/>
      <c r="AN9" s="86"/>
      <c r="AO9" s="86"/>
      <c r="AP9" s="86"/>
      <c r="AQ9" s="86"/>
      <c r="AR9" s="86"/>
      <c r="AS9" s="86"/>
      <c r="AT9" s="86"/>
      <c r="AU9" s="86"/>
      <c r="AV9" s="86"/>
      <c r="AW9" s="86"/>
      <c r="AX9" s="86"/>
      <c r="AY9" s="86"/>
      <c r="AZ9" s="86"/>
      <c r="BA9" s="86"/>
      <c r="BB9" s="86"/>
      <c r="BC9" s="86"/>
      <c r="BD9" s="86"/>
      <c r="BE9" s="86"/>
      <c r="BF9" s="87"/>
      <c r="BG9" s="86"/>
      <c r="BH9" s="72"/>
      <c r="BI9" s="73"/>
      <c r="BJ9" s="73"/>
      <c r="BK9" s="73"/>
      <c r="BL9" s="73"/>
      <c r="BM9" s="73"/>
      <c r="BN9" s="86"/>
      <c r="BO9" s="86"/>
      <c r="BP9" s="86"/>
      <c r="BQ9" s="86"/>
      <c r="BR9" s="86"/>
      <c r="BS9" s="87"/>
      <c r="BT9" s="155"/>
      <c r="BU9" s="147"/>
      <c r="BV9" s="86"/>
      <c r="BW9" s="86"/>
      <c r="BX9" s="86"/>
      <c r="BY9" s="86"/>
      <c r="BZ9" s="86"/>
      <c r="CA9" s="86"/>
      <c r="CB9" s="86"/>
      <c r="CC9" s="86"/>
      <c r="CD9" s="86"/>
      <c r="CE9" s="86"/>
      <c r="CF9" s="87"/>
      <c r="CG9" s="86"/>
      <c r="CH9" s="150"/>
      <c r="CI9" s="120"/>
      <c r="CJ9" s="120"/>
      <c r="CK9" s="120"/>
      <c r="CL9" s="120"/>
      <c r="CM9" s="120"/>
      <c r="CN9" s="67"/>
      <c r="CO9" s="67"/>
      <c r="CP9" s="120"/>
      <c r="CQ9" s="120"/>
      <c r="CR9" s="120"/>
      <c r="CS9" s="120"/>
      <c r="CT9" s="120"/>
      <c r="CU9" s="120"/>
      <c r="CV9" s="67"/>
      <c r="CW9" s="68"/>
      <c r="DA9" s="26"/>
      <c r="DF9" s="27"/>
      <c r="DG9" s="27"/>
      <c r="DH9" s="27"/>
      <c r="DI9" s="27"/>
      <c r="DJ9" s="27"/>
      <c r="DK9" s="27"/>
      <c r="DL9" s="27"/>
      <c r="DM9" s="27"/>
      <c r="DN9" s="27"/>
      <c r="DO9" s="27"/>
      <c r="DP9" s="27"/>
      <c r="DQ9" s="27"/>
    </row>
    <row r="10" spans="1:121" ht="16">
      <c r="A10" s="25"/>
      <c r="B10" s="181"/>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56"/>
      <c r="CY10" s="32"/>
      <c r="CZ10" s="53"/>
      <c r="DA10" s="26"/>
      <c r="DF10" s="27"/>
      <c r="DG10" s="27"/>
      <c r="DH10" s="27"/>
      <c r="DI10" s="27"/>
      <c r="DJ10" s="27"/>
      <c r="DK10" s="27"/>
      <c r="DL10" s="27"/>
      <c r="DM10" s="27"/>
      <c r="DN10" s="27"/>
      <c r="DO10" s="27"/>
      <c r="DP10" s="27"/>
      <c r="DQ10" s="27"/>
    </row>
    <row r="11" spans="1:121">
      <c r="A11" s="26"/>
      <c r="B11" s="161" t="s">
        <v>58</v>
      </c>
      <c r="C11" s="135"/>
      <c r="D11" s="135"/>
      <c r="E11" s="135"/>
      <c r="F11" s="135"/>
      <c r="G11" s="135"/>
      <c r="H11" s="135"/>
      <c r="I11" s="157">
        <f>VLOOKUP(H9,Data!H2:I21,2)</f>
        <v>3</v>
      </c>
      <c r="J11" s="157"/>
      <c r="K11" s="239"/>
      <c r="L11" s="121"/>
      <c r="M11" s="161" t="s">
        <v>59</v>
      </c>
      <c r="N11" s="135"/>
      <c r="O11" s="135"/>
      <c r="P11" s="135"/>
      <c r="Q11" s="135"/>
      <c r="R11" s="135"/>
      <c r="S11" s="135"/>
      <c r="T11" s="135"/>
      <c r="U11" s="135"/>
      <c r="V11" s="136"/>
      <c r="W11" s="98"/>
      <c r="X11" s="161" t="s">
        <v>66</v>
      </c>
      <c r="Y11" s="135"/>
      <c r="Z11" s="135"/>
      <c r="AA11" s="135"/>
      <c r="AB11" s="135"/>
      <c r="AC11" s="135"/>
      <c r="AD11" s="135"/>
      <c r="AE11" s="135"/>
      <c r="AF11" s="135"/>
      <c r="AG11" s="135"/>
      <c r="AH11" s="157">
        <f>E22</f>
        <v>1</v>
      </c>
      <c r="AI11" s="104"/>
      <c r="AJ11" s="105"/>
      <c r="AK11" s="244"/>
      <c r="AL11" s="128" t="s">
        <v>181</v>
      </c>
      <c r="AM11" s="129"/>
      <c r="AN11" s="129"/>
      <c r="AO11" s="129"/>
      <c r="AP11" s="129"/>
      <c r="AQ11" s="129"/>
      <c r="AR11" s="129"/>
      <c r="AS11" s="129"/>
      <c r="AT11" s="129"/>
      <c r="AU11" s="129"/>
      <c r="AV11" s="104">
        <f>8+E46+I11</f>
        <v>15</v>
      </c>
      <c r="AW11" s="104"/>
      <c r="AX11" s="105"/>
      <c r="AY11" s="84"/>
      <c r="AZ11" s="128" t="s">
        <v>183</v>
      </c>
      <c r="BA11" s="129"/>
      <c r="BB11" s="129"/>
      <c r="BC11" s="129"/>
      <c r="BD11" s="129"/>
      <c r="BE11" s="129"/>
      <c r="BF11" s="135">
        <f>VLOOKUP(H9,Data!H2:J21,3)</f>
        <v>5</v>
      </c>
      <c r="BG11" s="135"/>
      <c r="BH11" s="136"/>
      <c r="BI11" s="98"/>
      <c r="BJ11" s="101" t="s">
        <v>97</v>
      </c>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3"/>
      <c r="CX11" s="59"/>
      <c r="CY11" s="36"/>
      <c r="CZ11" s="36"/>
      <c r="DA11" s="36"/>
    </row>
    <row r="12" spans="1:121" ht="15" customHeight="1">
      <c r="A12" s="26"/>
      <c r="B12" s="162"/>
      <c r="C12" s="137"/>
      <c r="D12" s="137"/>
      <c r="E12" s="137"/>
      <c r="F12" s="137"/>
      <c r="G12" s="137"/>
      <c r="H12" s="137"/>
      <c r="I12" s="240"/>
      <c r="J12" s="240"/>
      <c r="K12" s="241"/>
      <c r="L12" s="121"/>
      <c r="M12" s="162" t="s">
        <v>74</v>
      </c>
      <c r="N12" s="137"/>
      <c r="O12" s="137"/>
      <c r="P12" s="137"/>
      <c r="Q12" s="137"/>
      <c r="R12" s="137"/>
      <c r="S12" s="137"/>
      <c r="T12" s="137">
        <v>2</v>
      </c>
      <c r="U12" s="137"/>
      <c r="V12" s="138"/>
      <c r="W12" s="98"/>
      <c r="X12" s="162"/>
      <c r="Y12" s="137"/>
      <c r="Z12" s="137"/>
      <c r="AA12" s="137"/>
      <c r="AB12" s="137"/>
      <c r="AC12" s="137"/>
      <c r="AD12" s="137"/>
      <c r="AE12" s="137"/>
      <c r="AF12" s="137"/>
      <c r="AG12" s="137"/>
      <c r="AH12" s="106"/>
      <c r="AI12" s="106"/>
      <c r="AJ12" s="107"/>
      <c r="AK12" s="244"/>
      <c r="AL12" s="130"/>
      <c r="AM12" s="131"/>
      <c r="AN12" s="131"/>
      <c r="AO12" s="131"/>
      <c r="AP12" s="131"/>
      <c r="AQ12" s="131"/>
      <c r="AR12" s="131"/>
      <c r="AS12" s="131"/>
      <c r="AT12" s="131"/>
      <c r="AU12" s="131"/>
      <c r="AV12" s="106"/>
      <c r="AW12" s="106"/>
      <c r="AX12" s="107"/>
      <c r="AY12" s="84"/>
      <c r="AZ12" s="130"/>
      <c r="BA12" s="131"/>
      <c r="BB12" s="131"/>
      <c r="BC12" s="131"/>
      <c r="BD12" s="131"/>
      <c r="BE12" s="131"/>
      <c r="BF12" s="137"/>
      <c r="BG12" s="137"/>
      <c r="BH12" s="138"/>
      <c r="BI12" s="98"/>
      <c r="BJ12" s="89" t="s">
        <v>101</v>
      </c>
      <c r="BK12" s="88"/>
      <c r="BL12" s="88"/>
      <c r="BM12" s="88"/>
      <c r="BN12" s="88"/>
      <c r="BO12" s="88"/>
      <c r="BP12" s="88"/>
      <c r="BQ12" s="88"/>
      <c r="BR12" s="88"/>
      <c r="BS12" s="88"/>
      <c r="BT12" s="70" t="s">
        <v>136</v>
      </c>
      <c r="BU12" s="70"/>
      <c r="BV12" s="70"/>
      <c r="BW12" s="70"/>
      <c r="BX12" s="70"/>
      <c r="BY12" s="70"/>
      <c r="BZ12" s="70"/>
      <c r="CA12" s="70"/>
      <c r="CB12" s="70"/>
      <c r="CC12" s="70"/>
      <c r="CD12" s="70"/>
      <c r="CE12" s="70"/>
      <c r="CF12" s="70"/>
      <c r="CG12" s="70"/>
      <c r="CH12" s="70"/>
      <c r="CI12" s="70" t="s">
        <v>135</v>
      </c>
      <c r="CJ12" s="70"/>
      <c r="CK12" s="70"/>
      <c r="CL12" s="70"/>
      <c r="CM12" s="70"/>
      <c r="CN12" s="70"/>
      <c r="CO12" s="70"/>
      <c r="CP12" s="70"/>
      <c r="CQ12" s="70"/>
      <c r="CR12" s="70"/>
      <c r="CS12" s="70"/>
      <c r="CT12" s="70"/>
      <c r="CU12" s="70"/>
      <c r="CV12" s="70"/>
      <c r="CW12" s="236"/>
      <c r="CX12" s="55"/>
      <c r="CY12" s="27"/>
      <c r="CZ12" s="27"/>
      <c r="DA12" s="27"/>
    </row>
    <row r="13" spans="1:121" ht="15" customHeight="1">
      <c r="A13" s="26"/>
      <c r="B13" s="163"/>
      <c r="C13" s="164"/>
      <c r="D13" s="164"/>
      <c r="E13" s="164"/>
      <c r="F13" s="164"/>
      <c r="G13" s="164"/>
      <c r="H13" s="164"/>
      <c r="I13" s="242"/>
      <c r="J13" s="242"/>
      <c r="K13" s="243"/>
      <c r="L13" s="121"/>
      <c r="M13" s="163"/>
      <c r="N13" s="164"/>
      <c r="O13" s="164"/>
      <c r="P13" s="164"/>
      <c r="Q13" s="164"/>
      <c r="R13" s="164"/>
      <c r="S13" s="164"/>
      <c r="T13" s="164"/>
      <c r="U13" s="164"/>
      <c r="V13" s="238"/>
      <c r="W13" s="98"/>
      <c r="X13" s="163"/>
      <c r="Y13" s="164"/>
      <c r="Z13" s="164"/>
      <c r="AA13" s="164"/>
      <c r="AB13" s="164"/>
      <c r="AC13" s="164"/>
      <c r="AD13" s="164"/>
      <c r="AE13" s="164"/>
      <c r="AF13" s="164"/>
      <c r="AG13" s="164"/>
      <c r="AH13" s="108"/>
      <c r="AI13" s="108"/>
      <c r="AJ13" s="109"/>
      <c r="AK13" s="244"/>
      <c r="AL13" s="132"/>
      <c r="AM13" s="133"/>
      <c r="AN13" s="133"/>
      <c r="AO13" s="133"/>
      <c r="AP13" s="133"/>
      <c r="AQ13" s="133"/>
      <c r="AR13" s="133"/>
      <c r="AS13" s="133"/>
      <c r="AT13" s="133"/>
      <c r="AU13" s="133"/>
      <c r="AV13" s="108"/>
      <c r="AW13" s="108"/>
      <c r="AX13" s="109"/>
      <c r="AY13" s="84"/>
      <c r="AZ13" s="122" t="s">
        <v>182</v>
      </c>
      <c r="BA13" s="123"/>
      <c r="BB13" s="123"/>
      <c r="BC13" s="123"/>
      <c r="BD13" s="123"/>
      <c r="BE13" s="123"/>
      <c r="BF13" s="124">
        <v>3</v>
      </c>
      <c r="BG13" s="124"/>
      <c r="BH13" s="125"/>
      <c r="BI13" s="98"/>
      <c r="BJ13" s="69" t="s">
        <v>134</v>
      </c>
      <c r="BK13" s="70"/>
      <c r="BL13" s="70"/>
      <c r="BM13" s="70"/>
      <c r="BN13" s="70"/>
      <c r="BO13" s="70"/>
      <c r="BP13" s="70"/>
      <c r="BQ13" s="70"/>
      <c r="BR13" s="70"/>
      <c r="BS13" s="70"/>
      <c r="BT13" s="88" t="s">
        <v>100</v>
      </c>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92"/>
      <c r="CX13" s="57"/>
      <c r="CY13" s="30"/>
      <c r="CZ13" s="30"/>
      <c r="DA13" s="30"/>
    </row>
    <row r="14" spans="1:121" ht="15" customHeight="1">
      <c r="A14" s="25"/>
      <c r="B14" s="64"/>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98"/>
      <c r="BJ14" s="69" t="s">
        <v>143</v>
      </c>
      <c r="BK14" s="70"/>
      <c r="BL14" s="70"/>
      <c r="BM14" s="70"/>
      <c r="BN14" s="70"/>
      <c r="BO14" s="70"/>
      <c r="BP14" s="70"/>
      <c r="BQ14" s="70"/>
      <c r="BR14" s="70"/>
      <c r="BS14" s="70"/>
      <c r="BT14" s="70" t="s">
        <v>142</v>
      </c>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236"/>
      <c r="CX14" s="55"/>
      <c r="CY14" s="27"/>
      <c r="CZ14" s="53"/>
      <c r="DA14" s="27"/>
    </row>
    <row r="15" spans="1:121" ht="15" customHeight="1">
      <c r="A15" s="25"/>
      <c r="B15" s="101" t="s">
        <v>3</v>
      </c>
      <c r="C15" s="102"/>
      <c r="D15" s="102"/>
      <c r="E15" s="102"/>
      <c r="F15" s="102"/>
      <c r="G15" s="102"/>
      <c r="H15" s="102"/>
      <c r="I15" s="99"/>
      <c r="J15" s="160" t="s">
        <v>23</v>
      </c>
      <c r="K15" s="160"/>
      <c r="L15" s="160"/>
      <c r="M15" s="160" t="s">
        <v>54</v>
      </c>
      <c r="N15" s="160"/>
      <c r="O15" s="160"/>
      <c r="P15" s="160" t="s">
        <v>55</v>
      </c>
      <c r="Q15" s="160"/>
      <c r="R15" s="160"/>
      <c r="S15" s="160"/>
      <c r="T15" s="160"/>
      <c r="U15" s="160"/>
      <c r="V15" s="160"/>
      <c r="W15" s="203"/>
      <c r="X15" s="165" t="s">
        <v>25</v>
      </c>
      <c r="Y15" s="166"/>
      <c r="Z15" s="166"/>
      <c r="AA15" s="166"/>
      <c r="AB15" s="166"/>
      <c r="AC15" s="166"/>
      <c r="AD15" s="166"/>
      <c r="AE15" s="166"/>
      <c r="AF15" s="166"/>
      <c r="AG15" s="166"/>
      <c r="AH15" s="173">
        <f>MAX(13+E22,AV34+BF34+E22)</f>
        <v>14</v>
      </c>
      <c r="AI15" s="173"/>
      <c r="AJ15" s="174"/>
      <c r="AK15" s="63"/>
      <c r="AL15" s="101" t="s">
        <v>98</v>
      </c>
      <c r="AM15" s="102"/>
      <c r="AN15" s="102"/>
      <c r="AO15" s="102"/>
      <c r="AP15" s="102"/>
      <c r="AQ15" s="102"/>
      <c r="AR15" s="102"/>
      <c r="AS15" s="102"/>
      <c r="AT15" s="102"/>
      <c r="AU15" s="102"/>
      <c r="AV15" s="103"/>
      <c r="AW15" s="121"/>
      <c r="AX15" s="101" t="s">
        <v>99</v>
      </c>
      <c r="AY15" s="102"/>
      <c r="AZ15" s="102"/>
      <c r="BA15" s="102"/>
      <c r="BB15" s="102"/>
      <c r="BC15" s="102"/>
      <c r="BD15" s="102"/>
      <c r="BE15" s="102"/>
      <c r="BF15" s="102"/>
      <c r="BG15" s="102"/>
      <c r="BH15" s="103"/>
      <c r="BI15" s="98"/>
      <c r="BJ15" s="64"/>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172"/>
      <c r="CX15" s="56"/>
      <c r="CY15" s="32"/>
      <c r="CZ15" s="32"/>
      <c r="DA15" s="26"/>
    </row>
    <row r="16" spans="1:121">
      <c r="A16" s="25"/>
      <c r="B16" s="178" t="s">
        <v>6</v>
      </c>
      <c r="C16" s="79"/>
      <c r="D16" s="79"/>
      <c r="E16" s="79"/>
      <c r="F16" s="79"/>
      <c r="G16" s="79"/>
      <c r="H16" s="79"/>
      <c r="I16" s="85"/>
      <c r="J16" s="66"/>
      <c r="K16" s="66"/>
      <c r="L16" s="66"/>
      <c r="M16" s="65">
        <f>$E$17+(IF(J16="ü",$I$11,IF(J16="w",$I$11/2-0.5,IF(J16="v",$I$11*2,0))))</f>
        <v>-1</v>
      </c>
      <c r="N16" s="65"/>
      <c r="O16" s="65"/>
      <c r="P16" s="63" t="s">
        <v>35</v>
      </c>
      <c r="Q16" s="63"/>
      <c r="R16" s="63"/>
      <c r="S16" s="63"/>
      <c r="T16" s="63"/>
      <c r="U16" s="63"/>
      <c r="V16" s="63"/>
      <c r="W16" s="203"/>
      <c r="X16" s="167"/>
      <c r="Y16" s="168"/>
      <c r="Z16" s="168"/>
      <c r="AA16" s="168"/>
      <c r="AB16" s="168"/>
      <c r="AC16" s="168"/>
      <c r="AD16" s="168"/>
      <c r="AE16" s="168"/>
      <c r="AF16" s="168"/>
      <c r="AG16" s="168"/>
      <c r="AH16" s="175"/>
      <c r="AI16" s="175"/>
      <c r="AJ16" s="176"/>
      <c r="AK16" s="63"/>
      <c r="AL16" s="89" t="s">
        <v>197</v>
      </c>
      <c r="AM16" s="88"/>
      <c r="AN16" s="88"/>
      <c r="AO16" s="88"/>
      <c r="AP16" s="88"/>
      <c r="AQ16" s="88"/>
      <c r="AR16" s="88"/>
      <c r="AS16" s="88"/>
      <c r="AT16" s="88"/>
      <c r="AU16" s="88"/>
      <c r="AV16" s="92"/>
      <c r="AW16" s="121"/>
      <c r="AX16" s="89" t="s">
        <v>149</v>
      </c>
      <c r="AY16" s="88"/>
      <c r="AZ16" s="88"/>
      <c r="BA16" s="88"/>
      <c r="BB16" s="88"/>
      <c r="BC16" s="88"/>
      <c r="BD16" s="88"/>
      <c r="BE16" s="88"/>
      <c r="BF16" s="88"/>
      <c r="BG16" s="88"/>
      <c r="BH16" s="92"/>
      <c r="BI16" s="98"/>
      <c r="BJ16" s="64" t="s">
        <v>151</v>
      </c>
      <c r="BK16" s="63"/>
      <c r="BL16" s="63"/>
      <c r="BM16" s="63"/>
      <c r="BN16" s="63"/>
      <c r="BO16" s="63"/>
      <c r="BP16" s="63"/>
      <c r="BQ16" s="63"/>
      <c r="BR16" s="63"/>
      <c r="BS16" s="63"/>
      <c r="BT16" s="63" t="s">
        <v>150</v>
      </c>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172"/>
      <c r="CX16" s="56"/>
      <c r="CY16" s="32"/>
      <c r="CZ16" s="32"/>
      <c r="DA16" s="32"/>
    </row>
    <row r="17" spans="1:105" ht="15" customHeight="1">
      <c r="A17" s="25"/>
      <c r="B17" s="208">
        <v>8</v>
      </c>
      <c r="C17" s="209"/>
      <c r="D17" s="209"/>
      <c r="E17" s="221">
        <f>VLOOKUP(B17,Data!$B$2:$C$33,2)</f>
        <v>-1</v>
      </c>
      <c r="F17" s="221"/>
      <c r="G17" s="221"/>
      <c r="H17" s="221"/>
      <c r="I17" s="85"/>
      <c r="J17" s="66"/>
      <c r="K17" s="66"/>
      <c r="L17" s="66"/>
      <c r="M17" s="65">
        <f>$E$17+(IF(J17="ü",$I$11,IF(J17="w",$I$11/2-0.5,IF(J17="v",$I$11*2,0))))</f>
        <v>-1</v>
      </c>
      <c r="N17" s="65"/>
      <c r="O17" s="65"/>
      <c r="P17" s="63" t="s">
        <v>36</v>
      </c>
      <c r="Q17" s="63"/>
      <c r="R17" s="63"/>
      <c r="S17" s="63"/>
      <c r="T17" s="63"/>
      <c r="U17" s="63"/>
      <c r="V17" s="63"/>
      <c r="W17" s="203"/>
      <c r="X17" s="158" t="s">
        <v>72</v>
      </c>
      <c r="Y17" s="159"/>
      <c r="Z17" s="159"/>
      <c r="AA17" s="159"/>
      <c r="AB17" s="159"/>
      <c r="AC17" s="159"/>
      <c r="AD17" s="159"/>
      <c r="AE17" s="159"/>
      <c r="AF17" s="159"/>
      <c r="AG17" s="159"/>
      <c r="AH17" s="179">
        <v>0</v>
      </c>
      <c r="AI17" s="179"/>
      <c r="AJ17" s="180"/>
      <c r="AK17" s="63"/>
      <c r="AL17" s="93"/>
      <c r="AM17" s="94"/>
      <c r="AN17" s="94"/>
      <c r="AO17" s="94"/>
      <c r="AP17" s="94"/>
      <c r="AQ17" s="94"/>
      <c r="AR17" s="94"/>
      <c r="AS17" s="94"/>
      <c r="AT17" s="94"/>
      <c r="AU17" s="94"/>
      <c r="AV17" s="95"/>
      <c r="AW17" s="121"/>
      <c r="AX17" s="93"/>
      <c r="AY17" s="94"/>
      <c r="AZ17" s="94"/>
      <c r="BA17" s="94"/>
      <c r="BB17" s="94"/>
      <c r="BC17" s="94"/>
      <c r="BD17" s="94"/>
      <c r="BE17" s="94"/>
      <c r="BF17" s="94"/>
      <c r="BG17" s="94"/>
      <c r="BH17" s="95"/>
      <c r="BI17" s="98"/>
      <c r="BJ17" s="64" t="s">
        <v>152</v>
      </c>
      <c r="BK17" s="63"/>
      <c r="BL17" s="63"/>
      <c r="BM17" s="63"/>
      <c r="BN17" s="63"/>
      <c r="BO17" s="63"/>
      <c r="BP17" s="63"/>
      <c r="BQ17" s="63"/>
      <c r="BR17" s="63"/>
      <c r="BS17" s="63"/>
      <c r="BT17" s="63" t="s">
        <v>153</v>
      </c>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172"/>
      <c r="CX17" s="56"/>
      <c r="CY17" s="32"/>
      <c r="CZ17" s="32"/>
      <c r="DA17" s="32"/>
    </row>
    <row r="18" spans="1:105" ht="15" customHeight="1">
      <c r="A18" s="25"/>
      <c r="B18" s="208"/>
      <c r="C18" s="209"/>
      <c r="D18" s="209"/>
      <c r="E18" s="221"/>
      <c r="F18" s="221"/>
      <c r="G18" s="221"/>
      <c r="H18" s="221"/>
      <c r="I18" s="85"/>
      <c r="J18" s="214"/>
      <c r="K18" s="214"/>
      <c r="L18" s="214"/>
      <c r="M18" s="214"/>
      <c r="N18" s="214"/>
      <c r="O18" s="214"/>
      <c r="P18" s="214"/>
      <c r="Q18" s="214"/>
      <c r="R18" s="214"/>
      <c r="S18" s="214"/>
      <c r="T18" s="214"/>
      <c r="U18" s="214"/>
      <c r="V18" s="215"/>
      <c r="W18" s="203"/>
      <c r="X18" s="99"/>
      <c r="Y18" s="99"/>
      <c r="Z18" s="99"/>
      <c r="AA18" s="99"/>
      <c r="AB18" s="99"/>
      <c r="AC18" s="99"/>
      <c r="AD18" s="99"/>
      <c r="AE18" s="99"/>
      <c r="AF18" s="99"/>
      <c r="AG18" s="99"/>
      <c r="AH18" s="99"/>
      <c r="AI18" s="99"/>
      <c r="AJ18" s="99"/>
      <c r="AK18" s="63"/>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98"/>
      <c r="BJ18" s="96" t="s">
        <v>154</v>
      </c>
      <c r="BK18" s="97"/>
      <c r="BL18" s="97"/>
      <c r="BM18" s="97"/>
      <c r="BN18" s="97"/>
      <c r="BO18" s="97"/>
      <c r="BP18" s="97"/>
      <c r="BQ18" s="97"/>
      <c r="BR18" s="97"/>
      <c r="BS18" s="97"/>
      <c r="BT18" s="252" t="s">
        <v>214</v>
      </c>
      <c r="BU18" s="252"/>
      <c r="BV18" s="252"/>
      <c r="BW18" s="252"/>
      <c r="BX18" s="252"/>
      <c r="BY18" s="252"/>
      <c r="BZ18" s="252"/>
      <c r="CA18" s="252"/>
      <c r="CB18" s="252"/>
      <c r="CC18" s="252"/>
      <c r="CD18" s="252"/>
      <c r="CE18" s="252"/>
      <c r="CF18" s="252"/>
      <c r="CG18" s="252"/>
      <c r="CH18" s="252"/>
      <c r="CI18" s="252"/>
      <c r="CJ18" s="252"/>
      <c r="CK18" s="252"/>
      <c r="CL18" s="252"/>
      <c r="CM18" s="252"/>
      <c r="CN18" s="252"/>
      <c r="CO18" s="252"/>
      <c r="CP18" s="252"/>
      <c r="CQ18" s="252"/>
      <c r="CR18" s="252"/>
      <c r="CS18" s="252"/>
      <c r="CT18" s="252"/>
      <c r="CU18" s="252"/>
      <c r="CV18" s="252"/>
      <c r="CW18" s="253"/>
      <c r="CX18" s="60"/>
      <c r="CY18" s="35"/>
      <c r="CZ18" s="35"/>
      <c r="DA18" s="32"/>
    </row>
    <row r="19" spans="1:105" ht="15" customHeight="1">
      <c r="A19" s="25"/>
      <c r="B19" s="208"/>
      <c r="C19" s="209"/>
      <c r="D19" s="209"/>
      <c r="E19" s="221"/>
      <c r="F19" s="221"/>
      <c r="G19" s="221"/>
      <c r="H19" s="221"/>
      <c r="I19" s="85"/>
      <c r="J19" s="214"/>
      <c r="K19" s="214"/>
      <c r="L19" s="214"/>
      <c r="M19" s="214"/>
      <c r="N19" s="214"/>
      <c r="O19" s="214"/>
      <c r="P19" s="214"/>
      <c r="Q19" s="214"/>
      <c r="R19" s="214"/>
      <c r="S19" s="214"/>
      <c r="T19" s="214"/>
      <c r="U19" s="214"/>
      <c r="V19" s="215"/>
      <c r="W19" s="203"/>
      <c r="X19" s="165" t="s">
        <v>70</v>
      </c>
      <c r="Y19" s="166"/>
      <c r="Z19" s="166"/>
      <c r="AA19" s="166"/>
      <c r="AB19" s="166"/>
      <c r="AC19" s="166"/>
      <c r="AD19" s="166"/>
      <c r="AE19" s="166"/>
      <c r="AF19" s="166"/>
      <c r="AG19" s="166"/>
      <c r="AH19" s="173">
        <f>6+((H9-1)*4)+(E27*H9)+AH24</f>
        <v>17</v>
      </c>
      <c r="AI19" s="173"/>
      <c r="AJ19" s="174"/>
      <c r="AK19" s="63"/>
      <c r="AL19" s="101" t="s">
        <v>79</v>
      </c>
      <c r="AM19" s="102"/>
      <c r="AN19" s="102"/>
      <c r="AO19" s="102"/>
      <c r="AP19" s="102"/>
      <c r="AQ19" s="102"/>
      <c r="AR19" s="102"/>
      <c r="AS19" s="102"/>
      <c r="AT19" s="102"/>
      <c r="AU19" s="102"/>
      <c r="AV19" s="102" t="s">
        <v>54</v>
      </c>
      <c r="AW19" s="102"/>
      <c r="AX19" s="102"/>
      <c r="AY19" s="102" t="s">
        <v>81</v>
      </c>
      <c r="AZ19" s="102"/>
      <c r="BA19" s="102"/>
      <c r="BB19" s="102"/>
      <c r="BC19" s="102"/>
      <c r="BD19" s="102"/>
      <c r="BE19" s="102"/>
      <c r="BF19" s="102"/>
      <c r="BG19" s="102"/>
      <c r="BH19" s="103"/>
      <c r="BI19" s="98"/>
      <c r="BJ19" s="96"/>
      <c r="BK19" s="97"/>
      <c r="BL19" s="97"/>
      <c r="BM19" s="97"/>
      <c r="BN19" s="97"/>
      <c r="BO19" s="97"/>
      <c r="BP19" s="97"/>
      <c r="BQ19" s="97"/>
      <c r="BR19" s="97"/>
      <c r="BS19" s="97"/>
      <c r="BT19" s="252"/>
      <c r="BU19" s="252"/>
      <c r="BV19" s="252"/>
      <c r="BW19" s="252"/>
      <c r="BX19" s="252"/>
      <c r="BY19" s="252"/>
      <c r="BZ19" s="252"/>
      <c r="CA19" s="252"/>
      <c r="CB19" s="252"/>
      <c r="CC19" s="252"/>
      <c r="CD19" s="252"/>
      <c r="CE19" s="252"/>
      <c r="CF19" s="252"/>
      <c r="CG19" s="252"/>
      <c r="CH19" s="252"/>
      <c r="CI19" s="252"/>
      <c r="CJ19" s="252"/>
      <c r="CK19" s="252"/>
      <c r="CL19" s="252"/>
      <c r="CM19" s="252"/>
      <c r="CN19" s="252"/>
      <c r="CO19" s="252"/>
      <c r="CP19" s="252"/>
      <c r="CQ19" s="252"/>
      <c r="CR19" s="252"/>
      <c r="CS19" s="252"/>
      <c r="CT19" s="252"/>
      <c r="CU19" s="252"/>
      <c r="CV19" s="252"/>
      <c r="CW19" s="253"/>
      <c r="CX19" s="60"/>
      <c r="CY19" s="35"/>
      <c r="CZ19" s="35"/>
      <c r="DA19" s="32"/>
    </row>
    <row r="20" spans="1:105" ht="15" customHeight="1">
      <c r="A20" s="25"/>
      <c r="B20" s="64"/>
      <c r="C20" s="63"/>
      <c r="D20" s="63"/>
      <c r="E20" s="63"/>
      <c r="F20" s="63"/>
      <c r="G20" s="63"/>
      <c r="H20" s="63"/>
      <c r="I20" s="85"/>
      <c r="J20" s="214"/>
      <c r="K20" s="214"/>
      <c r="L20" s="214"/>
      <c r="M20" s="214"/>
      <c r="N20" s="214"/>
      <c r="O20" s="214"/>
      <c r="P20" s="214"/>
      <c r="Q20" s="214"/>
      <c r="R20" s="214"/>
      <c r="S20" s="214"/>
      <c r="T20" s="214"/>
      <c r="U20" s="214"/>
      <c r="V20" s="215"/>
      <c r="W20" s="203"/>
      <c r="X20" s="167"/>
      <c r="Y20" s="168"/>
      <c r="Z20" s="168"/>
      <c r="AA20" s="168"/>
      <c r="AB20" s="168"/>
      <c r="AC20" s="168"/>
      <c r="AD20" s="168"/>
      <c r="AE20" s="168"/>
      <c r="AF20" s="168"/>
      <c r="AG20" s="168"/>
      <c r="AH20" s="175"/>
      <c r="AI20" s="175"/>
      <c r="AJ20" s="176"/>
      <c r="AK20" s="63"/>
      <c r="AL20" s="84" t="s">
        <v>80</v>
      </c>
      <c r="AM20" s="85"/>
      <c r="AN20" s="85"/>
      <c r="AO20" s="85"/>
      <c r="AP20" s="85"/>
      <c r="AQ20" s="85"/>
      <c r="AR20" s="85"/>
      <c r="AS20" s="85"/>
      <c r="AT20" s="85"/>
      <c r="AU20" s="85"/>
      <c r="AV20" s="177">
        <f>I11+E22</f>
        <v>4</v>
      </c>
      <c r="AW20" s="61"/>
      <c r="AX20" s="61"/>
      <c r="AY20" s="85" t="s">
        <v>82</v>
      </c>
      <c r="AZ20" s="85"/>
      <c r="BA20" s="85"/>
      <c r="BB20" s="85"/>
      <c r="BC20" s="85"/>
      <c r="BD20" s="85"/>
      <c r="BE20" s="85"/>
      <c r="BF20" s="85"/>
      <c r="BG20" s="85"/>
      <c r="BH20" s="98"/>
      <c r="BI20" s="98"/>
      <c r="BJ20" s="69" t="s">
        <v>155</v>
      </c>
      <c r="BK20" s="70"/>
      <c r="BL20" s="70"/>
      <c r="BM20" s="70"/>
      <c r="BN20" s="70"/>
      <c r="BO20" s="70"/>
      <c r="BP20" s="70"/>
      <c r="BQ20" s="70"/>
      <c r="BR20" s="70"/>
      <c r="BS20" s="70"/>
      <c r="BT20" s="117" t="s">
        <v>215</v>
      </c>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251"/>
      <c r="CX20" s="58"/>
      <c r="CY20" s="28"/>
      <c r="CZ20" s="28"/>
      <c r="DA20" s="28"/>
    </row>
    <row r="21" spans="1:105">
      <c r="A21" s="25"/>
      <c r="B21" s="178" t="s">
        <v>19</v>
      </c>
      <c r="C21" s="79"/>
      <c r="D21" s="79"/>
      <c r="E21" s="79"/>
      <c r="F21" s="79"/>
      <c r="G21" s="79"/>
      <c r="H21" s="79"/>
      <c r="I21" s="85"/>
      <c r="J21" s="66"/>
      <c r="K21" s="66"/>
      <c r="L21" s="66"/>
      <c r="M21" s="65">
        <f>$E$22+(IF(J21="ü",$I$11,IF(J21="w",$I$11/2-0.5,IF(J21="v",$I$11*2,0))))</f>
        <v>1</v>
      </c>
      <c r="N21" s="65"/>
      <c r="O21" s="65"/>
      <c r="P21" s="63" t="s">
        <v>35</v>
      </c>
      <c r="Q21" s="63"/>
      <c r="R21" s="63"/>
      <c r="S21" s="63"/>
      <c r="T21" s="63"/>
      <c r="U21" s="63"/>
      <c r="V21" s="63"/>
      <c r="W21" s="203"/>
      <c r="X21" s="118" t="s">
        <v>78</v>
      </c>
      <c r="Y21" s="119"/>
      <c r="Z21" s="119"/>
      <c r="AA21" s="119"/>
      <c r="AB21" s="119"/>
      <c r="AC21" s="119"/>
      <c r="AD21" s="119"/>
      <c r="AE21" s="119"/>
      <c r="AF21" s="119"/>
      <c r="AG21" s="119"/>
      <c r="AH21" s="51">
        <v>3</v>
      </c>
      <c r="AI21" s="119" t="s">
        <v>174</v>
      </c>
      <c r="AJ21" s="196"/>
      <c r="AK21" s="63"/>
      <c r="AL21" s="84" t="s">
        <v>144</v>
      </c>
      <c r="AM21" s="85"/>
      <c r="AN21" s="85"/>
      <c r="AO21" s="85"/>
      <c r="AP21" s="85"/>
      <c r="AQ21" s="85"/>
      <c r="AR21" s="85"/>
      <c r="AS21" s="85"/>
      <c r="AT21" s="85"/>
      <c r="AU21" s="85"/>
      <c r="AV21" s="177">
        <f>I11+E17</f>
        <v>2</v>
      </c>
      <c r="AW21" s="61"/>
      <c r="AX21" s="61"/>
      <c r="AY21" s="85" t="s">
        <v>146</v>
      </c>
      <c r="AZ21" s="85"/>
      <c r="BA21" s="85"/>
      <c r="BB21" s="85"/>
      <c r="BC21" s="85"/>
      <c r="BD21" s="85"/>
      <c r="BE21" s="85"/>
      <c r="BF21" s="85"/>
      <c r="BG21" s="85"/>
      <c r="BH21" s="98"/>
      <c r="BI21" s="98"/>
      <c r="BJ21" s="69" t="s">
        <v>156</v>
      </c>
      <c r="BK21" s="70"/>
      <c r="BL21" s="70"/>
      <c r="BM21" s="70"/>
      <c r="BN21" s="70"/>
      <c r="BO21" s="70"/>
      <c r="BP21" s="70"/>
      <c r="BQ21" s="70"/>
      <c r="BR21" s="70"/>
      <c r="BS21" s="70"/>
      <c r="BT21" s="117" t="s">
        <v>213</v>
      </c>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251"/>
      <c r="CX21" s="58"/>
      <c r="CY21" s="28"/>
      <c r="CZ21" s="28"/>
      <c r="DA21" s="28"/>
    </row>
    <row r="22" spans="1:105" ht="15" customHeight="1">
      <c r="A22" s="25"/>
      <c r="B22" s="208">
        <v>13</v>
      </c>
      <c r="C22" s="209"/>
      <c r="D22" s="209"/>
      <c r="E22" s="221">
        <f>VLOOKUP(B22,Data!$B$2:$C$33,2)</f>
        <v>1</v>
      </c>
      <c r="F22" s="221"/>
      <c r="G22" s="221"/>
      <c r="H22" s="221"/>
      <c r="I22" s="85"/>
      <c r="J22" s="66" t="s">
        <v>56</v>
      </c>
      <c r="K22" s="66"/>
      <c r="L22" s="66"/>
      <c r="M22" s="65">
        <f>$E$22+(IF(J22="ü",$I$11,IF(J22="w",$I$11/2-0.5,IF(J22="v",$I$11*2,0))))</f>
        <v>4</v>
      </c>
      <c r="N22" s="65"/>
      <c r="O22" s="65"/>
      <c r="P22" s="63" t="s">
        <v>37</v>
      </c>
      <c r="Q22" s="63"/>
      <c r="R22" s="63"/>
      <c r="S22" s="63"/>
      <c r="T22" s="63"/>
      <c r="U22" s="63"/>
      <c r="V22" s="63"/>
      <c r="W22" s="203"/>
      <c r="X22" s="167" t="s">
        <v>73</v>
      </c>
      <c r="Y22" s="168"/>
      <c r="Z22" s="168"/>
      <c r="AA22" s="168"/>
      <c r="AB22" s="168"/>
      <c r="AC22" s="168"/>
      <c r="AD22" s="168"/>
      <c r="AE22" s="168"/>
      <c r="AF22" s="168"/>
      <c r="AG22" s="168"/>
      <c r="AH22" s="137">
        <v>11</v>
      </c>
      <c r="AI22" s="137"/>
      <c r="AJ22" s="138"/>
      <c r="AK22" s="63"/>
      <c r="AL22" s="84" t="s">
        <v>145</v>
      </c>
      <c r="AM22" s="85"/>
      <c r="AN22" s="85"/>
      <c r="AO22" s="85"/>
      <c r="AP22" s="85"/>
      <c r="AQ22" s="85"/>
      <c r="AR22" s="85"/>
      <c r="AS22" s="85"/>
      <c r="AT22" s="85"/>
      <c r="AU22" s="85"/>
      <c r="AV22" s="177">
        <f>I11+E22</f>
        <v>4</v>
      </c>
      <c r="AW22" s="61"/>
      <c r="AX22" s="61"/>
      <c r="AY22" s="85" t="s">
        <v>147</v>
      </c>
      <c r="AZ22" s="85"/>
      <c r="BA22" s="85"/>
      <c r="BB22" s="85"/>
      <c r="BC22" s="85"/>
      <c r="BD22" s="85"/>
      <c r="BE22" s="85"/>
      <c r="BF22" s="85"/>
      <c r="BG22" s="85"/>
      <c r="BH22" s="98"/>
      <c r="BI22" s="98"/>
      <c r="BJ22" s="89"/>
      <c r="BK22" s="88"/>
      <c r="BL22" s="88"/>
      <c r="BM22" s="88"/>
      <c r="BN22" s="88"/>
      <c r="BO22" s="88"/>
      <c r="BP22" s="88"/>
      <c r="BQ22" s="88"/>
      <c r="BR22" s="88"/>
      <c r="BS22" s="88"/>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236"/>
      <c r="CX22" s="55"/>
      <c r="CY22" s="27"/>
      <c r="CZ22" s="27"/>
      <c r="DA22" s="27"/>
    </row>
    <row r="23" spans="1:105" ht="15" customHeight="1">
      <c r="A23" s="25"/>
      <c r="B23" s="208"/>
      <c r="C23" s="209"/>
      <c r="D23" s="209"/>
      <c r="E23" s="221"/>
      <c r="F23" s="221"/>
      <c r="G23" s="221"/>
      <c r="H23" s="221"/>
      <c r="I23" s="85"/>
      <c r="J23" s="66"/>
      <c r="K23" s="66"/>
      <c r="L23" s="66"/>
      <c r="M23" s="65">
        <f>$E$22+(IF(J23="ü",$I$11,IF(J23="w",$I$11/2-0.5,IF(J23="v",$I$11*2,0))))</f>
        <v>1</v>
      </c>
      <c r="N23" s="65"/>
      <c r="O23" s="65"/>
      <c r="P23" s="63" t="s">
        <v>38</v>
      </c>
      <c r="Q23" s="63"/>
      <c r="R23" s="63"/>
      <c r="S23" s="63"/>
      <c r="T23" s="63"/>
      <c r="U23" s="63"/>
      <c r="V23" s="63"/>
      <c r="W23" s="203"/>
      <c r="X23" s="167"/>
      <c r="Y23" s="168"/>
      <c r="Z23" s="168"/>
      <c r="AA23" s="168"/>
      <c r="AB23" s="168"/>
      <c r="AC23" s="168"/>
      <c r="AD23" s="168"/>
      <c r="AE23" s="168"/>
      <c r="AF23" s="168"/>
      <c r="AG23" s="168"/>
      <c r="AH23" s="137"/>
      <c r="AI23" s="137"/>
      <c r="AJ23" s="138"/>
      <c r="AK23" s="63"/>
      <c r="AL23" s="84"/>
      <c r="AM23" s="85"/>
      <c r="AN23" s="85"/>
      <c r="AO23" s="85"/>
      <c r="AP23" s="85"/>
      <c r="AQ23" s="85"/>
      <c r="AR23" s="85"/>
      <c r="AS23" s="85"/>
      <c r="AT23" s="85"/>
      <c r="AU23" s="85"/>
      <c r="AV23" s="61"/>
      <c r="AW23" s="61"/>
      <c r="AX23" s="61"/>
      <c r="AY23" s="85"/>
      <c r="AZ23" s="85"/>
      <c r="BA23" s="85"/>
      <c r="BB23" s="85"/>
      <c r="BC23" s="85"/>
      <c r="BD23" s="85"/>
      <c r="BE23" s="85"/>
      <c r="BF23" s="85"/>
      <c r="BG23" s="85"/>
      <c r="BH23" s="98"/>
      <c r="BI23" s="98"/>
      <c r="BJ23" s="69"/>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236"/>
      <c r="CX23" s="55"/>
      <c r="CY23" s="27"/>
      <c r="CZ23" s="27"/>
      <c r="DA23" s="27"/>
    </row>
    <row r="24" spans="1:105" ht="15" customHeight="1">
      <c r="A24" s="25"/>
      <c r="B24" s="208"/>
      <c r="C24" s="209"/>
      <c r="D24" s="209"/>
      <c r="E24" s="221"/>
      <c r="F24" s="221"/>
      <c r="G24" s="221"/>
      <c r="H24" s="221"/>
      <c r="I24" s="85"/>
      <c r="J24" s="66"/>
      <c r="K24" s="66"/>
      <c r="L24" s="66"/>
      <c r="M24" s="65">
        <f>$E$22+(IF(J24="ü",$I$11,IF(J24="w",$I$11/2-0.5,IF(J24="v",$I$11*2,0))))</f>
        <v>1</v>
      </c>
      <c r="N24" s="65"/>
      <c r="O24" s="65"/>
      <c r="P24" s="63" t="s">
        <v>39</v>
      </c>
      <c r="Q24" s="63"/>
      <c r="R24" s="63"/>
      <c r="S24" s="63"/>
      <c r="T24" s="63"/>
      <c r="U24" s="63"/>
      <c r="V24" s="63"/>
      <c r="W24" s="203"/>
      <c r="X24" s="158" t="s">
        <v>71</v>
      </c>
      <c r="Y24" s="159"/>
      <c r="Z24" s="159"/>
      <c r="AA24" s="159"/>
      <c r="AB24" s="159"/>
      <c r="AC24" s="159"/>
      <c r="AD24" s="159"/>
      <c r="AE24" s="159"/>
      <c r="AF24" s="159"/>
      <c r="AG24" s="159"/>
      <c r="AH24" s="190">
        <v>-5</v>
      </c>
      <c r="AI24" s="190"/>
      <c r="AJ24" s="191"/>
      <c r="AK24" s="63"/>
      <c r="AL24" s="84"/>
      <c r="AM24" s="85"/>
      <c r="AN24" s="85"/>
      <c r="AO24" s="85"/>
      <c r="AP24" s="85"/>
      <c r="AQ24" s="85"/>
      <c r="AR24" s="85"/>
      <c r="AS24" s="85"/>
      <c r="AT24" s="85"/>
      <c r="AU24" s="85"/>
      <c r="AV24" s="61"/>
      <c r="AW24" s="61"/>
      <c r="AX24" s="61"/>
      <c r="AY24" s="85"/>
      <c r="AZ24" s="85"/>
      <c r="BA24" s="85"/>
      <c r="BB24" s="85"/>
      <c r="BC24" s="85"/>
      <c r="BD24" s="85"/>
      <c r="BE24" s="85"/>
      <c r="BF24" s="85"/>
      <c r="BG24" s="85"/>
      <c r="BH24" s="98"/>
      <c r="BI24" s="98"/>
      <c r="BJ24" s="89"/>
      <c r="BK24" s="88"/>
      <c r="BL24" s="88"/>
      <c r="BM24" s="88"/>
      <c r="BN24" s="88"/>
      <c r="BO24" s="88"/>
      <c r="BP24" s="88"/>
      <c r="BQ24" s="88"/>
      <c r="BR24" s="88"/>
      <c r="BS24" s="88"/>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236"/>
      <c r="CX24" s="55"/>
      <c r="CY24" s="27"/>
      <c r="CZ24" s="27"/>
      <c r="DA24" s="27"/>
    </row>
    <row r="25" spans="1:105">
      <c r="A25" s="25"/>
      <c r="B25" s="64"/>
      <c r="C25" s="63"/>
      <c r="D25" s="63"/>
      <c r="E25" s="63"/>
      <c r="F25" s="63"/>
      <c r="G25" s="63"/>
      <c r="H25" s="63"/>
      <c r="I25" s="85"/>
      <c r="J25" s="214"/>
      <c r="K25" s="214"/>
      <c r="L25" s="214"/>
      <c r="M25" s="214"/>
      <c r="N25" s="214"/>
      <c r="O25" s="214"/>
      <c r="P25" s="214"/>
      <c r="Q25" s="214"/>
      <c r="R25" s="214"/>
      <c r="S25" s="214"/>
      <c r="T25" s="214"/>
      <c r="U25" s="214"/>
      <c r="V25" s="215"/>
      <c r="W25" s="203"/>
      <c r="X25" s="100"/>
      <c r="Y25" s="100"/>
      <c r="Z25" s="100"/>
      <c r="AA25" s="100"/>
      <c r="AB25" s="100"/>
      <c r="AC25" s="100"/>
      <c r="AD25" s="100"/>
      <c r="AE25" s="100"/>
      <c r="AF25" s="100"/>
      <c r="AG25" s="100"/>
      <c r="AH25" s="100"/>
      <c r="AI25" s="100"/>
      <c r="AJ25" s="100"/>
      <c r="AK25" s="63"/>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8"/>
      <c r="BJ25" s="89"/>
      <c r="BK25" s="88"/>
      <c r="BL25" s="88"/>
      <c r="BM25" s="88"/>
      <c r="BN25" s="88"/>
      <c r="BO25" s="88"/>
      <c r="BP25" s="88"/>
      <c r="BQ25" s="88"/>
      <c r="BR25" s="88"/>
      <c r="BS25" s="88"/>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236"/>
      <c r="CX25" s="55"/>
      <c r="CY25" s="27"/>
      <c r="CZ25" s="27"/>
      <c r="DA25" s="27"/>
    </row>
    <row r="26" spans="1:105" ht="15" customHeight="1">
      <c r="A26" s="25"/>
      <c r="B26" s="178" t="s">
        <v>20</v>
      </c>
      <c r="C26" s="79"/>
      <c r="D26" s="79"/>
      <c r="E26" s="79"/>
      <c r="F26" s="79"/>
      <c r="G26" s="79"/>
      <c r="H26" s="79"/>
      <c r="I26" s="85"/>
      <c r="J26" s="66" t="s">
        <v>56</v>
      </c>
      <c r="K26" s="66"/>
      <c r="L26" s="66"/>
      <c r="M26" s="65">
        <f>$E$27+(IF(J26="ü",$I$11,IF(J26="w",$I$11/2-0.5,IF(J26="v",$I$11*2,0))))</f>
        <v>3</v>
      </c>
      <c r="N26" s="65"/>
      <c r="O26" s="65"/>
      <c r="P26" s="63" t="s">
        <v>35</v>
      </c>
      <c r="Q26" s="63"/>
      <c r="R26" s="63"/>
      <c r="S26" s="63"/>
      <c r="T26" s="63"/>
      <c r="U26" s="63"/>
      <c r="V26" s="63"/>
      <c r="W26" s="203"/>
      <c r="X26" s="165" t="s">
        <v>75</v>
      </c>
      <c r="Y26" s="166"/>
      <c r="Z26" s="166"/>
      <c r="AA26" s="166"/>
      <c r="AB26" s="166"/>
      <c r="AC26" s="166"/>
      <c r="AD26" s="166"/>
      <c r="AE26" s="166"/>
      <c r="AF26" s="166"/>
      <c r="AG26" s="166"/>
      <c r="AH26" s="166"/>
      <c r="AI26" s="166"/>
      <c r="AJ26" s="220"/>
      <c r="AK26" s="63"/>
      <c r="AL26" s="101" t="s">
        <v>83</v>
      </c>
      <c r="AM26" s="102"/>
      <c r="AN26" s="102"/>
      <c r="AO26" s="102"/>
      <c r="AP26" s="102"/>
      <c r="AQ26" s="102"/>
      <c r="AR26" s="102"/>
      <c r="AS26" s="102"/>
      <c r="AT26" s="102"/>
      <c r="AU26" s="102"/>
      <c r="AV26" s="102" t="s">
        <v>84</v>
      </c>
      <c r="AW26" s="102"/>
      <c r="AX26" s="102"/>
      <c r="AY26" s="160" t="s">
        <v>192</v>
      </c>
      <c r="AZ26" s="160"/>
      <c r="BA26" s="160"/>
      <c r="BB26" s="160"/>
      <c r="BC26" s="160"/>
      <c r="BD26" s="160"/>
      <c r="BE26" s="160"/>
      <c r="BF26" s="160"/>
      <c r="BG26" s="160"/>
      <c r="BH26" s="222"/>
      <c r="BI26" s="98"/>
      <c r="BJ26" s="69"/>
      <c r="BK26" s="88"/>
      <c r="BL26" s="88"/>
      <c r="BM26" s="88"/>
      <c r="BN26" s="88"/>
      <c r="BO26" s="88"/>
      <c r="BP26" s="88"/>
      <c r="BQ26" s="88"/>
      <c r="BR26" s="88"/>
      <c r="BS26" s="88"/>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236"/>
      <c r="CX26" s="55"/>
      <c r="CY26" s="27"/>
      <c r="CZ26" s="27"/>
      <c r="DA26" s="27"/>
    </row>
    <row r="27" spans="1:105" ht="15" customHeight="1">
      <c r="A27" s="25"/>
      <c r="B27" s="208">
        <v>10</v>
      </c>
      <c r="C27" s="209"/>
      <c r="D27" s="209"/>
      <c r="E27" s="221">
        <f>VLOOKUP(B27,Data!$B$2:$C$33,2)</f>
        <v>0</v>
      </c>
      <c r="F27" s="221"/>
      <c r="G27" s="221"/>
      <c r="H27" s="221"/>
      <c r="I27" s="85"/>
      <c r="J27" s="214"/>
      <c r="K27" s="214"/>
      <c r="L27" s="214"/>
      <c r="M27" s="214"/>
      <c r="N27" s="214"/>
      <c r="O27" s="214"/>
      <c r="P27" s="214"/>
      <c r="Q27" s="214"/>
      <c r="R27" s="214"/>
      <c r="S27" s="214"/>
      <c r="T27" s="214"/>
      <c r="U27" s="214"/>
      <c r="V27" s="215"/>
      <c r="W27" s="203"/>
      <c r="X27" s="116" t="s">
        <v>76</v>
      </c>
      <c r="Y27" s="117"/>
      <c r="Z27" s="117"/>
      <c r="AA27" s="117"/>
      <c r="AB27" s="113"/>
      <c r="AC27" s="113"/>
      <c r="AD27" s="113"/>
      <c r="AE27" s="113"/>
      <c r="AF27" s="113"/>
      <c r="AG27" s="113"/>
      <c r="AH27" s="113"/>
      <c r="AI27" s="113"/>
      <c r="AJ27" s="114"/>
      <c r="AK27" s="63"/>
      <c r="AL27" s="64" t="s">
        <v>148</v>
      </c>
      <c r="AM27" s="63"/>
      <c r="AN27" s="63"/>
      <c r="AO27" s="63"/>
      <c r="AP27" s="63"/>
      <c r="AQ27" s="63"/>
      <c r="AR27" s="63"/>
      <c r="AS27" s="63"/>
      <c r="AT27" s="63"/>
      <c r="AU27" s="63"/>
      <c r="AV27" s="61">
        <v>18</v>
      </c>
      <c r="AW27" s="61"/>
      <c r="AX27" s="61"/>
      <c r="AY27" s="216"/>
      <c r="AZ27" s="216"/>
      <c r="BA27" s="216"/>
      <c r="BB27" s="216"/>
      <c r="BC27" s="216"/>
      <c r="BD27" s="216"/>
      <c r="BE27" s="216"/>
      <c r="BF27" s="216"/>
      <c r="BG27" s="216"/>
      <c r="BH27" s="217"/>
      <c r="BI27" s="98"/>
      <c r="BJ27" s="89"/>
      <c r="BK27" s="88"/>
      <c r="BL27" s="88"/>
      <c r="BM27" s="88"/>
      <c r="BN27" s="88"/>
      <c r="BO27" s="88"/>
      <c r="BP27" s="88"/>
      <c r="BQ27" s="88"/>
      <c r="BR27" s="88"/>
      <c r="BS27" s="88"/>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236"/>
      <c r="CX27" s="55"/>
      <c r="CY27" s="27"/>
      <c r="CZ27" s="27"/>
      <c r="DA27" s="27"/>
    </row>
    <row r="28" spans="1:105" ht="15" customHeight="1">
      <c r="A28" s="25"/>
      <c r="B28" s="208"/>
      <c r="C28" s="209"/>
      <c r="D28" s="209"/>
      <c r="E28" s="221"/>
      <c r="F28" s="221"/>
      <c r="G28" s="221"/>
      <c r="H28" s="221"/>
      <c r="I28" s="85"/>
      <c r="J28" s="214"/>
      <c r="K28" s="214"/>
      <c r="L28" s="214"/>
      <c r="M28" s="214"/>
      <c r="N28" s="214"/>
      <c r="O28" s="214"/>
      <c r="P28" s="214"/>
      <c r="Q28" s="214"/>
      <c r="R28" s="214"/>
      <c r="S28" s="214"/>
      <c r="T28" s="214"/>
      <c r="U28" s="214"/>
      <c r="V28" s="215"/>
      <c r="W28" s="203"/>
      <c r="X28" s="204" t="s">
        <v>77</v>
      </c>
      <c r="Y28" s="205"/>
      <c r="Z28" s="205"/>
      <c r="AA28" s="205"/>
      <c r="AB28" s="112"/>
      <c r="AC28" s="112"/>
      <c r="AD28" s="112"/>
      <c r="AE28" s="112"/>
      <c r="AF28" s="112"/>
      <c r="AG28" s="112"/>
      <c r="AH28" s="112"/>
      <c r="AI28" s="112"/>
      <c r="AJ28" s="115"/>
      <c r="AK28" s="63"/>
      <c r="AL28" s="64"/>
      <c r="AM28" s="63"/>
      <c r="AN28" s="63"/>
      <c r="AO28" s="63"/>
      <c r="AP28" s="63"/>
      <c r="AQ28" s="63"/>
      <c r="AR28" s="63"/>
      <c r="AS28" s="63"/>
      <c r="AT28" s="63"/>
      <c r="AU28" s="63"/>
      <c r="AV28" s="61"/>
      <c r="AW28" s="61"/>
      <c r="AX28" s="61"/>
      <c r="AY28" s="216"/>
      <c r="AZ28" s="216"/>
      <c r="BA28" s="216"/>
      <c r="BB28" s="216"/>
      <c r="BC28" s="216"/>
      <c r="BD28" s="216"/>
      <c r="BE28" s="216"/>
      <c r="BF28" s="216"/>
      <c r="BG28" s="216"/>
      <c r="BH28" s="217"/>
      <c r="BI28" s="98"/>
      <c r="BJ28" s="90"/>
      <c r="BK28" s="91"/>
      <c r="BL28" s="91"/>
      <c r="BM28" s="91"/>
      <c r="BN28" s="91"/>
      <c r="BO28" s="91"/>
      <c r="BP28" s="91"/>
      <c r="BQ28" s="91"/>
      <c r="BR28" s="91"/>
      <c r="BS28" s="91"/>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172"/>
      <c r="CX28" s="56"/>
      <c r="CY28" s="32"/>
      <c r="CZ28" s="32"/>
      <c r="DA28" s="32"/>
    </row>
    <row r="29" spans="1:105" ht="15" customHeight="1">
      <c r="A29" s="25"/>
      <c r="B29" s="208"/>
      <c r="C29" s="209"/>
      <c r="D29" s="209"/>
      <c r="E29" s="221"/>
      <c r="F29" s="221"/>
      <c r="G29" s="221"/>
      <c r="H29" s="221"/>
      <c r="I29" s="85"/>
      <c r="J29" s="214"/>
      <c r="K29" s="214"/>
      <c r="L29" s="214"/>
      <c r="M29" s="214"/>
      <c r="N29" s="214"/>
      <c r="O29" s="214"/>
      <c r="P29" s="214"/>
      <c r="Q29" s="214"/>
      <c r="R29" s="214"/>
      <c r="S29" s="214"/>
      <c r="T29" s="214"/>
      <c r="U29" s="214"/>
      <c r="V29" s="215"/>
      <c r="W29" s="203"/>
      <c r="X29" s="99"/>
      <c r="Y29" s="99"/>
      <c r="Z29" s="99"/>
      <c r="AA29" s="99"/>
      <c r="AB29" s="99"/>
      <c r="AC29" s="99"/>
      <c r="AD29" s="99"/>
      <c r="AE29" s="99"/>
      <c r="AF29" s="99"/>
      <c r="AG29" s="99"/>
      <c r="AH29" s="99"/>
      <c r="AI29" s="99"/>
      <c r="AJ29" s="99"/>
      <c r="AK29" s="63"/>
      <c r="AL29" s="64"/>
      <c r="AM29" s="63"/>
      <c r="AN29" s="63"/>
      <c r="AO29" s="63"/>
      <c r="AP29" s="63"/>
      <c r="AQ29" s="63"/>
      <c r="AR29" s="63"/>
      <c r="AS29" s="63"/>
      <c r="AT29" s="63"/>
      <c r="AU29" s="63"/>
      <c r="AV29" s="61"/>
      <c r="AW29" s="61"/>
      <c r="AX29" s="61"/>
      <c r="AY29" s="216"/>
      <c r="AZ29" s="216"/>
      <c r="BA29" s="216"/>
      <c r="BB29" s="216"/>
      <c r="BC29" s="216"/>
      <c r="BD29" s="216"/>
      <c r="BE29" s="216"/>
      <c r="BF29" s="216"/>
      <c r="BG29" s="216"/>
      <c r="BH29" s="217"/>
      <c r="BI29" s="98"/>
      <c r="BJ29" s="90"/>
      <c r="BK29" s="91"/>
      <c r="BL29" s="91"/>
      <c r="BM29" s="91"/>
      <c r="BN29" s="91"/>
      <c r="BO29" s="91"/>
      <c r="BP29" s="91"/>
      <c r="BQ29" s="91"/>
      <c r="BR29" s="91"/>
      <c r="BS29" s="91"/>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172"/>
      <c r="CX29" s="56"/>
      <c r="CY29" s="32"/>
      <c r="CZ29" s="32"/>
      <c r="DA29" s="32"/>
    </row>
    <row r="30" spans="1:105">
      <c r="A30" s="25"/>
      <c r="B30" s="64"/>
      <c r="C30" s="63"/>
      <c r="D30" s="63"/>
      <c r="E30" s="63"/>
      <c r="F30" s="63"/>
      <c r="G30" s="63"/>
      <c r="H30" s="63"/>
      <c r="I30" s="85"/>
      <c r="J30" s="214"/>
      <c r="K30" s="214"/>
      <c r="L30" s="214"/>
      <c r="M30" s="214"/>
      <c r="N30" s="214"/>
      <c r="O30" s="214"/>
      <c r="P30" s="214"/>
      <c r="Q30" s="214"/>
      <c r="R30" s="214"/>
      <c r="S30" s="214"/>
      <c r="T30" s="214"/>
      <c r="U30" s="214"/>
      <c r="V30" s="215"/>
      <c r="W30" s="203"/>
      <c r="X30" s="161" t="s">
        <v>67</v>
      </c>
      <c r="Y30" s="135"/>
      <c r="Z30" s="135"/>
      <c r="AA30" s="135"/>
      <c r="AB30" s="135"/>
      <c r="AC30" s="135"/>
      <c r="AD30" s="135"/>
      <c r="AE30" s="135"/>
      <c r="AF30" s="135"/>
      <c r="AG30" s="135"/>
      <c r="AH30" s="192">
        <v>60</v>
      </c>
      <c r="AI30" s="192"/>
      <c r="AJ30" s="193"/>
      <c r="AK30" s="63"/>
      <c r="AL30" s="64"/>
      <c r="AM30" s="63"/>
      <c r="AN30" s="63"/>
      <c r="AO30" s="63"/>
      <c r="AP30" s="63"/>
      <c r="AQ30" s="63"/>
      <c r="AR30" s="63"/>
      <c r="AS30" s="63"/>
      <c r="AT30" s="63"/>
      <c r="AU30" s="63"/>
      <c r="AV30" s="61"/>
      <c r="AW30" s="61"/>
      <c r="AX30" s="61"/>
      <c r="AY30" s="216"/>
      <c r="AZ30" s="216"/>
      <c r="BA30" s="216"/>
      <c r="BB30" s="216"/>
      <c r="BC30" s="216"/>
      <c r="BD30" s="216"/>
      <c r="BE30" s="216"/>
      <c r="BF30" s="216"/>
      <c r="BG30" s="216"/>
      <c r="BH30" s="217"/>
      <c r="BI30" s="98"/>
      <c r="BJ30" s="84"/>
      <c r="BK30" s="85"/>
      <c r="BL30" s="85"/>
      <c r="BM30" s="85"/>
      <c r="BN30" s="85"/>
      <c r="BO30" s="85"/>
      <c r="BP30" s="85"/>
      <c r="BQ30" s="85"/>
      <c r="BR30" s="85"/>
      <c r="BS30" s="85"/>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172"/>
      <c r="CX30" s="56"/>
      <c r="CY30" s="32"/>
      <c r="CZ30" s="32"/>
      <c r="DA30" s="32"/>
    </row>
    <row r="31" spans="1:105">
      <c r="A31" s="25"/>
      <c r="B31" s="178" t="s">
        <v>10</v>
      </c>
      <c r="C31" s="79"/>
      <c r="D31" s="79"/>
      <c r="E31" s="79"/>
      <c r="F31" s="79"/>
      <c r="G31" s="79"/>
      <c r="H31" s="79"/>
      <c r="I31" s="85"/>
      <c r="J31" s="66"/>
      <c r="K31" s="66"/>
      <c r="L31" s="66"/>
      <c r="M31" s="65">
        <f t="shared" ref="M31:M36" si="0">$E$32+(IF(J31="ü",$I$11,IF(J31="w",$I$11/2-0.5,IF(J31="v",$I$11*2,0))))</f>
        <v>3</v>
      </c>
      <c r="N31" s="65"/>
      <c r="O31" s="65"/>
      <c r="P31" s="63" t="s">
        <v>35</v>
      </c>
      <c r="Q31" s="63"/>
      <c r="R31" s="63"/>
      <c r="S31" s="63"/>
      <c r="T31" s="63"/>
      <c r="U31" s="63"/>
      <c r="V31" s="63"/>
      <c r="W31" s="203"/>
      <c r="X31" s="206" t="s">
        <v>69</v>
      </c>
      <c r="Y31" s="207"/>
      <c r="Z31" s="207"/>
      <c r="AA31" s="207"/>
      <c r="AB31" s="207"/>
      <c r="AC31" s="207"/>
      <c r="AD31" s="207"/>
      <c r="AE31" s="207"/>
      <c r="AF31" s="207"/>
      <c r="AG31" s="207"/>
      <c r="AH31" s="194"/>
      <c r="AI31" s="194"/>
      <c r="AJ31" s="195"/>
      <c r="AK31" s="63"/>
      <c r="AL31" s="150"/>
      <c r="AM31" s="120"/>
      <c r="AN31" s="120"/>
      <c r="AO31" s="120"/>
      <c r="AP31" s="120"/>
      <c r="AQ31" s="120"/>
      <c r="AR31" s="120"/>
      <c r="AS31" s="120"/>
      <c r="AT31" s="120"/>
      <c r="AU31" s="120"/>
      <c r="AV31" s="210"/>
      <c r="AW31" s="210"/>
      <c r="AX31" s="210"/>
      <c r="AY31" s="218"/>
      <c r="AZ31" s="218"/>
      <c r="BA31" s="218"/>
      <c r="BB31" s="218"/>
      <c r="BC31" s="218"/>
      <c r="BD31" s="218"/>
      <c r="BE31" s="218"/>
      <c r="BF31" s="218"/>
      <c r="BG31" s="218"/>
      <c r="BH31" s="219"/>
      <c r="BI31" s="98"/>
      <c r="BJ31" s="84"/>
      <c r="BK31" s="85"/>
      <c r="BL31" s="85"/>
      <c r="BM31" s="85"/>
      <c r="BN31" s="85"/>
      <c r="BO31" s="85"/>
      <c r="BP31" s="85"/>
      <c r="BQ31" s="85"/>
      <c r="BR31" s="85"/>
      <c r="BS31" s="85"/>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172"/>
      <c r="CX31" s="56"/>
      <c r="CY31" s="32"/>
      <c r="CZ31" s="32"/>
      <c r="DA31" s="32"/>
    </row>
    <row r="32" spans="1:105" ht="15" customHeight="1">
      <c r="A32" s="25"/>
      <c r="B32" s="208">
        <v>16</v>
      </c>
      <c r="C32" s="209"/>
      <c r="D32" s="209"/>
      <c r="E32" s="221">
        <f>VLOOKUP(B32,Data!$B$2:$C$33,2)</f>
        <v>3</v>
      </c>
      <c r="F32" s="221"/>
      <c r="G32" s="221"/>
      <c r="H32" s="221"/>
      <c r="I32" s="85"/>
      <c r="J32" s="66" t="s">
        <v>56</v>
      </c>
      <c r="K32" s="66"/>
      <c r="L32" s="66"/>
      <c r="M32" s="65">
        <f t="shared" si="0"/>
        <v>6</v>
      </c>
      <c r="N32" s="65"/>
      <c r="O32" s="65"/>
      <c r="P32" s="63" t="s">
        <v>40</v>
      </c>
      <c r="Q32" s="63"/>
      <c r="R32" s="63"/>
      <c r="S32" s="63"/>
      <c r="T32" s="63"/>
      <c r="U32" s="63"/>
      <c r="V32" s="63"/>
      <c r="W32" s="203"/>
      <c r="X32" s="163" t="s">
        <v>68</v>
      </c>
      <c r="Y32" s="164"/>
      <c r="Z32" s="164"/>
      <c r="AA32" s="164"/>
      <c r="AB32" s="164"/>
      <c r="AC32" s="164"/>
      <c r="AD32" s="164"/>
      <c r="AE32" s="164"/>
      <c r="AF32" s="164"/>
      <c r="AG32" s="164"/>
      <c r="AH32" s="74">
        <v>30</v>
      </c>
      <c r="AI32" s="74"/>
      <c r="AJ32" s="75"/>
      <c r="AK32" s="63"/>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98"/>
      <c r="BJ32" s="84"/>
      <c r="BK32" s="85"/>
      <c r="BL32" s="85"/>
      <c r="BM32" s="85"/>
      <c r="BN32" s="85"/>
      <c r="BO32" s="85"/>
      <c r="BP32" s="85"/>
      <c r="BQ32" s="85"/>
      <c r="BR32" s="85"/>
      <c r="BS32" s="85"/>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172"/>
      <c r="CX32" s="56"/>
      <c r="CY32" s="32"/>
      <c r="CZ32" s="32"/>
      <c r="DA32" s="32"/>
    </row>
    <row r="33" spans="1:105" ht="15" customHeight="1">
      <c r="A33" s="25"/>
      <c r="B33" s="208"/>
      <c r="C33" s="209"/>
      <c r="D33" s="209"/>
      <c r="E33" s="221"/>
      <c r="F33" s="221"/>
      <c r="G33" s="221"/>
      <c r="H33" s="221"/>
      <c r="I33" s="85"/>
      <c r="J33" s="66" t="s">
        <v>216</v>
      </c>
      <c r="K33" s="66"/>
      <c r="L33" s="66"/>
      <c r="M33" s="65">
        <f t="shared" si="0"/>
        <v>9</v>
      </c>
      <c r="N33" s="65"/>
      <c r="O33" s="65"/>
      <c r="P33" s="63" t="s">
        <v>41</v>
      </c>
      <c r="Q33" s="63"/>
      <c r="R33" s="63"/>
      <c r="S33" s="63"/>
      <c r="T33" s="63"/>
      <c r="U33" s="63"/>
      <c r="V33" s="63"/>
      <c r="W33" s="203"/>
      <c r="X33" s="99"/>
      <c r="Y33" s="99"/>
      <c r="Z33" s="99"/>
      <c r="AA33" s="99"/>
      <c r="AB33" s="99"/>
      <c r="AC33" s="99"/>
      <c r="AD33" s="99"/>
      <c r="AE33" s="99"/>
      <c r="AF33" s="99"/>
      <c r="AG33" s="99"/>
      <c r="AH33" s="99"/>
      <c r="AI33" s="99"/>
      <c r="AJ33" s="99"/>
      <c r="AK33" s="63"/>
      <c r="AL33" s="178" t="s">
        <v>25</v>
      </c>
      <c r="AM33" s="79"/>
      <c r="AN33" s="79"/>
      <c r="AO33" s="79"/>
      <c r="AP33" s="79"/>
      <c r="AQ33" s="79"/>
      <c r="AR33" s="79"/>
      <c r="AS33" s="79"/>
      <c r="AT33" s="79"/>
      <c r="AU33" s="79"/>
      <c r="AV33" s="79" t="s">
        <v>85</v>
      </c>
      <c r="AW33" s="79"/>
      <c r="AX33" s="79"/>
      <c r="AY33" s="79" t="s">
        <v>86</v>
      </c>
      <c r="AZ33" s="79"/>
      <c r="BA33" s="79"/>
      <c r="BB33" s="79"/>
      <c r="BC33" s="79" t="s">
        <v>87</v>
      </c>
      <c r="BD33" s="79"/>
      <c r="BE33" s="79"/>
      <c r="BF33" s="79" t="s">
        <v>88</v>
      </c>
      <c r="BG33" s="79"/>
      <c r="BH33" s="80"/>
      <c r="BI33" s="98"/>
      <c r="BJ33" s="84"/>
      <c r="BK33" s="85"/>
      <c r="BL33" s="85"/>
      <c r="BM33" s="85"/>
      <c r="BN33" s="85"/>
      <c r="BO33" s="85"/>
      <c r="BP33" s="85"/>
      <c r="BQ33" s="85"/>
      <c r="BR33" s="85"/>
      <c r="BS33" s="85"/>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172"/>
      <c r="CX33" s="56"/>
      <c r="CY33" s="32"/>
      <c r="CZ33" s="32"/>
      <c r="DA33" s="32"/>
    </row>
    <row r="34" spans="1:105" ht="15" customHeight="1">
      <c r="A34" s="25"/>
      <c r="B34" s="208"/>
      <c r="C34" s="209"/>
      <c r="D34" s="209"/>
      <c r="E34" s="221"/>
      <c r="F34" s="221"/>
      <c r="G34" s="221"/>
      <c r="H34" s="221"/>
      <c r="I34" s="85"/>
      <c r="J34" s="66"/>
      <c r="K34" s="66"/>
      <c r="L34" s="66"/>
      <c r="M34" s="65">
        <f t="shared" si="0"/>
        <v>3</v>
      </c>
      <c r="N34" s="65"/>
      <c r="O34" s="65"/>
      <c r="P34" s="63" t="s">
        <v>42</v>
      </c>
      <c r="Q34" s="63"/>
      <c r="R34" s="63"/>
      <c r="S34" s="63"/>
      <c r="T34" s="63"/>
      <c r="U34" s="63"/>
      <c r="V34" s="63"/>
      <c r="W34" s="203"/>
      <c r="X34" s="161" t="s">
        <v>57</v>
      </c>
      <c r="Y34" s="135"/>
      <c r="Z34" s="135"/>
      <c r="AA34" s="135"/>
      <c r="AB34" s="135"/>
      <c r="AC34" s="135"/>
      <c r="AD34" s="135"/>
      <c r="AE34" s="135"/>
      <c r="AF34" s="135"/>
      <c r="AG34" s="135"/>
      <c r="AH34" s="170">
        <f>10+M43</f>
        <v>15</v>
      </c>
      <c r="AI34" s="170"/>
      <c r="AJ34" s="171"/>
      <c r="AK34" s="63"/>
      <c r="AL34" s="84"/>
      <c r="AM34" s="85"/>
      <c r="AN34" s="85"/>
      <c r="AO34" s="85"/>
      <c r="AP34" s="85"/>
      <c r="AQ34" s="85"/>
      <c r="AR34" s="85"/>
      <c r="AS34" s="85"/>
      <c r="AT34" s="85"/>
      <c r="AU34" s="85"/>
      <c r="AV34" s="71"/>
      <c r="AW34" s="71"/>
      <c r="AX34" s="71"/>
      <c r="AY34" s="71"/>
      <c r="AZ34" s="71"/>
      <c r="BA34" s="71"/>
      <c r="BB34" s="71"/>
      <c r="BC34" s="71"/>
      <c r="BD34" s="71"/>
      <c r="BE34" s="71"/>
      <c r="BF34" s="71"/>
      <c r="BG34" s="71"/>
      <c r="BH34" s="199"/>
      <c r="BI34" s="98"/>
      <c r="BJ34" s="84"/>
      <c r="BK34" s="85"/>
      <c r="BL34" s="85"/>
      <c r="BM34" s="85"/>
      <c r="BN34" s="85"/>
      <c r="BO34" s="85"/>
      <c r="BP34" s="85"/>
      <c r="BQ34" s="85"/>
      <c r="BR34" s="85"/>
      <c r="BS34" s="85"/>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172"/>
      <c r="CX34" s="56"/>
      <c r="CY34" s="32"/>
      <c r="CZ34" s="32"/>
      <c r="DA34" s="32"/>
    </row>
    <row r="35" spans="1:105">
      <c r="A35" s="25"/>
      <c r="B35" s="64"/>
      <c r="C35" s="63"/>
      <c r="D35" s="63"/>
      <c r="E35" s="63"/>
      <c r="F35" s="63"/>
      <c r="G35" s="63"/>
      <c r="H35" s="63"/>
      <c r="I35" s="85"/>
      <c r="J35" s="66"/>
      <c r="K35" s="66"/>
      <c r="L35" s="66"/>
      <c r="M35" s="65">
        <f t="shared" si="0"/>
        <v>3</v>
      </c>
      <c r="N35" s="65"/>
      <c r="O35" s="65"/>
      <c r="P35" s="63" t="s">
        <v>43</v>
      </c>
      <c r="Q35" s="63"/>
      <c r="R35" s="63"/>
      <c r="S35" s="63"/>
      <c r="T35" s="63"/>
      <c r="U35" s="63"/>
      <c r="V35" s="63"/>
      <c r="W35" s="203"/>
      <c r="X35" s="167" t="s">
        <v>178</v>
      </c>
      <c r="Y35" s="168"/>
      <c r="Z35" s="168"/>
      <c r="AA35" s="168"/>
      <c r="AB35" s="168"/>
      <c r="AC35" s="168"/>
      <c r="AD35" s="168"/>
      <c r="AE35" s="168"/>
      <c r="AF35" s="168"/>
      <c r="AG35" s="168"/>
      <c r="AH35" s="77">
        <f>10+M34</f>
        <v>13</v>
      </c>
      <c r="AI35" s="77"/>
      <c r="AJ35" s="78"/>
      <c r="AK35" s="63"/>
      <c r="AL35" s="72" t="s">
        <v>89</v>
      </c>
      <c r="AM35" s="73"/>
      <c r="AN35" s="73"/>
      <c r="AO35" s="73"/>
      <c r="AP35" s="73"/>
      <c r="AQ35" s="73"/>
      <c r="AR35" s="73"/>
      <c r="AS35" s="73"/>
      <c r="AT35" s="73"/>
      <c r="AU35" s="73"/>
      <c r="AV35" s="76"/>
      <c r="AW35" s="76"/>
      <c r="AX35" s="76"/>
      <c r="AY35" s="86"/>
      <c r="AZ35" s="86"/>
      <c r="BA35" s="86"/>
      <c r="BB35" s="86"/>
      <c r="BC35" s="86"/>
      <c r="BD35" s="86"/>
      <c r="BE35" s="86"/>
      <c r="BF35" s="86"/>
      <c r="BG35" s="86"/>
      <c r="BH35" s="87"/>
      <c r="BI35" s="98"/>
      <c r="BJ35" s="84"/>
      <c r="BK35" s="85"/>
      <c r="BL35" s="85"/>
      <c r="BM35" s="85"/>
      <c r="BN35" s="85"/>
      <c r="BO35" s="85"/>
      <c r="BP35" s="85"/>
      <c r="BQ35" s="85"/>
      <c r="BR35" s="85"/>
      <c r="BS35" s="85"/>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172"/>
      <c r="CX35" s="56"/>
      <c r="CY35" s="32"/>
      <c r="CZ35" s="32"/>
      <c r="DA35" s="32"/>
    </row>
    <row r="36" spans="1:105" ht="15" customHeight="1">
      <c r="A36" s="25"/>
      <c r="B36" s="64"/>
      <c r="C36" s="63"/>
      <c r="D36" s="63"/>
      <c r="E36" s="63"/>
      <c r="F36" s="63"/>
      <c r="G36" s="63"/>
      <c r="H36" s="63"/>
      <c r="I36" s="85"/>
      <c r="J36" s="66" t="s">
        <v>56</v>
      </c>
      <c r="K36" s="66"/>
      <c r="L36" s="66"/>
      <c r="M36" s="65">
        <f t="shared" si="0"/>
        <v>6</v>
      </c>
      <c r="N36" s="65"/>
      <c r="O36" s="65"/>
      <c r="P36" s="63" t="s">
        <v>44</v>
      </c>
      <c r="Q36" s="63"/>
      <c r="R36" s="63"/>
      <c r="S36" s="63"/>
      <c r="T36" s="63"/>
      <c r="U36" s="63"/>
      <c r="V36" s="63"/>
      <c r="W36" s="203"/>
      <c r="X36" s="201" t="s">
        <v>179</v>
      </c>
      <c r="Y36" s="202"/>
      <c r="Z36" s="202"/>
      <c r="AA36" s="202"/>
      <c r="AB36" s="202"/>
      <c r="AC36" s="202"/>
      <c r="AD36" s="202"/>
      <c r="AE36" s="202"/>
      <c r="AF36" s="202"/>
      <c r="AG36" s="202"/>
      <c r="AH36" s="254">
        <f>8+E32+E39</f>
        <v>13</v>
      </c>
      <c r="AI36" s="254"/>
      <c r="AJ36" s="255"/>
      <c r="AK36" s="63"/>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98"/>
      <c r="BJ36" s="84"/>
      <c r="BK36" s="85"/>
      <c r="BL36" s="85"/>
      <c r="BM36" s="85"/>
      <c r="BN36" s="85"/>
      <c r="BO36" s="85"/>
      <c r="BP36" s="85"/>
      <c r="BQ36" s="85"/>
      <c r="BR36" s="85"/>
      <c r="BS36" s="85"/>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172"/>
      <c r="CX36" s="56"/>
      <c r="CY36" s="32"/>
      <c r="CZ36" s="32"/>
      <c r="DA36" s="32"/>
    </row>
    <row r="37" spans="1:105">
      <c r="A37" s="25"/>
      <c r="B37" s="64"/>
      <c r="C37" s="63"/>
      <c r="D37" s="63"/>
      <c r="E37" s="63"/>
      <c r="F37" s="63"/>
      <c r="G37" s="63"/>
      <c r="H37" s="63"/>
      <c r="I37" s="85"/>
      <c r="J37" s="214"/>
      <c r="K37" s="214"/>
      <c r="L37" s="214"/>
      <c r="M37" s="214"/>
      <c r="N37" s="214"/>
      <c r="O37" s="214"/>
      <c r="P37" s="214"/>
      <c r="Q37" s="214"/>
      <c r="R37" s="214"/>
      <c r="S37" s="214"/>
      <c r="T37" s="214"/>
      <c r="U37" s="214"/>
      <c r="V37" s="215"/>
      <c r="W37" s="203"/>
      <c r="X37" s="169"/>
      <c r="Y37" s="169"/>
      <c r="Z37" s="169"/>
      <c r="AA37" s="169"/>
      <c r="AB37" s="169"/>
      <c r="AC37" s="169"/>
      <c r="AD37" s="169"/>
      <c r="AE37" s="169"/>
      <c r="AF37" s="169"/>
      <c r="AG37" s="169"/>
      <c r="AH37" s="169"/>
      <c r="AI37" s="169"/>
      <c r="AJ37" s="169"/>
      <c r="AK37" s="63"/>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98"/>
      <c r="BJ37" s="84"/>
      <c r="BK37" s="85"/>
      <c r="BL37" s="85"/>
      <c r="BM37" s="85"/>
      <c r="BN37" s="85"/>
      <c r="BO37" s="85"/>
      <c r="BP37" s="85"/>
      <c r="BQ37" s="85"/>
      <c r="BR37" s="85"/>
      <c r="BS37" s="85"/>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172"/>
      <c r="CX37" s="56"/>
      <c r="CY37" s="32"/>
      <c r="CZ37" s="32"/>
    </row>
    <row r="38" spans="1:105" ht="15" customHeight="1">
      <c r="A38" s="25"/>
      <c r="B38" s="178" t="s">
        <v>21</v>
      </c>
      <c r="C38" s="79"/>
      <c r="D38" s="79"/>
      <c r="E38" s="79"/>
      <c r="F38" s="79"/>
      <c r="G38" s="79"/>
      <c r="H38" s="79"/>
      <c r="I38" s="85"/>
      <c r="J38" s="66"/>
      <c r="K38" s="66"/>
      <c r="L38" s="66"/>
      <c r="M38" s="65">
        <f t="shared" ref="M38:M43" si="1">$E$39+(IF(J38="ü",$I$11,IF(J38="w",$I$11/2-0.5,IF(J38="v",$I$11*2,0))))</f>
        <v>2</v>
      </c>
      <c r="N38" s="65"/>
      <c r="O38" s="65"/>
      <c r="P38" s="63" t="s">
        <v>35</v>
      </c>
      <c r="Q38" s="63"/>
      <c r="R38" s="63"/>
      <c r="S38" s="63"/>
      <c r="T38" s="63"/>
      <c r="U38" s="63"/>
      <c r="V38" s="63"/>
      <c r="W38" s="203"/>
      <c r="X38" s="161" t="s">
        <v>193</v>
      </c>
      <c r="Y38" s="135"/>
      <c r="Z38" s="135"/>
      <c r="AA38" s="135"/>
      <c r="AB38" s="135"/>
      <c r="AC38" s="135"/>
      <c r="AD38" s="135"/>
      <c r="AE38" s="135"/>
      <c r="AF38" s="135"/>
      <c r="AG38" s="135"/>
      <c r="AH38" s="212">
        <v>0</v>
      </c>
      <c r="AI38" s="212"/>
      <c r="AJ38" s="213"/>
      <c r="AK38" s="63"/>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98"/>
      <c r="BJ38" s="69"/>
      <c r="BK38" s="70"/>
      <c r="BL38" s="70"/>
      <c r="BM38" s="70"/>
      <c r="BN38" s="70"/>
      <c r="BO38" s="70"/>
      <c r="BP38" s="70"/>
      <c r="BQ38" s="70"/>
      <c r="BR38" s="70"/>
      <c r="BS38" s="70"/>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92"/>
      <c r="CX38" s="57"/>
      <c r="CY38" s="30"/>
      <c r="CZ38" s="30"/>
    </row>
    <row r="39" spans="1:105" ht="15" customHeight="1">
      <c r="A39" s="25"/>
      <c r="B39" s="208">
        <v>14</v>
      </c>
      <c r="C39" s="209"/>
      <c r="D39" s="209"/>
      <c r="E39" s="221">
        <f>VLOOKUP(B39,Data!$B$2:$C$33,2)</f>
        <v>2</v>
      </c>
      <c r="F39" s="221"/>
      <c r="G39" s="221"/>
      <c r="H39" s="221"/>
      <c r="I39" s="85"/>
      <c r="J39" s="66" t="s">
        <v>56</v>
      </c>
      <c r="K39" s="66"/>
      <c r="L39" s="66"/>
      <c r="M39" s="65">
        <f t="shared" si="1"/>
        <v>5</v>
      </c>
      <c r="N39" s="65"/>
      <c r="O39" s="65"/>
      <c r="P39" s="63" t="s">
        <v>45</v>
      </c>
      <c r="Q39" s="63"/>
      <c r="R39" s="63"/>
      <c r="S39" s="63"/>
      <c r="T39" s="63"/>
      <c r="U39" s="63"/>
      <c r="V39" s="63"/>
      <c r="W39" s="203"/>
      <c r="X39" s="163" t="s">
        <v>194</v>
      </c>
      <c r="Y39" s="164"/>
      <c r="Z39" s="164"/>
      <c r="AA39" s="164"/>
      <c r="AB39" s="164"/>
      <c r="AC39" s="164"/>
      <c r="AD39" s="164"/>
      <c r="AE39" s="164"/>
      <c r="AF39" s="164"/>
      <c r="AG39" s="164"/>
      <c r="AH39" s="190">
        <v>0</v>
      </c>
      <c r="AI39" s="190"/>
      <c r="AJ39" s="191"/>
      <c r="AK39" s="63"/>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98"/>
      <c r="BJ39" s="197"/>
      <c r="BK39" s="198"/>
      <c r="BL39" s="198"/>
      <c r="BM39" s="198"/>
      <c r="BN39" s="198"/>
      <c r="BO39" s="198"/>
      <c r="BP39" s="198"/>
      <c r="BQ39" s="198"/>
      <c r="BR39" s="198"/>
      <c r="BS39" s="198"/>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5"/>
      <c r="CX39" s="57"/>
      <c r="CY39" s="30"/>
      <c r="CZ39" s="30"/>
    </row>
    <row r="40" spans="1:105" ht="15" customHeight="1">
      <c r="A40" s="25"/>
      <c r="B40" s="208"/>
      <c r="C40" s="209"/>
      <c r="D40" s="209"/>
      <c r="E40" s="221"/>
      <c r="F40" s="221"/>
      <c r="G40" s="221"/>
      <c r="H40" s="221"/>
      <c r="I40" s="85"/>
      <c r="J40" s="66"/>
      <c r="K40" s="66"/>
      <c r="L40" s="66"/>
      <c r="M40" s="65">
        <f t="shared" si="1"/>
        <v>2</v>
      </c>
      <c r="N40" s="65"/>
      <c r="O40" s="65"/>
      <c r="P40" s="63" t="s">
        <v>46</v>
      </c>
      <c r="Q40" s="63"/>
      <c r="R40" s="63"/>
      <c r="S40" s="63"/>
      <c r="T40" s="63"/>
      <c r="U40" s="63"/>
      <c r="V40" s="63"/>
      <c r="W40" s="203"/>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72"/>
      <c r="CX40" s="56"/>
      <c r="CY40" s="32"/>
      <c r="CZ40" s="32"/>
    </row>
    <row r="41" spans="1:105" ht="15" customHeight="1">
      <c r="A41" s="25"/>
      <c r="B41" s="208"/>
      <c r="C41" s="209"/>
      <c r="D41" s="209"/>
      <c r="E41" s="221"/>
      <c r="F41" s="221"/>
      <c r="G41" s="221"/>
      <c r="H41" s="221"/>
      <c r="I41" s="85"/>
      <c r="J41" s="66"/>
      <c r="K41" s="66"/>
      <c r="L41" s="66"/>
      <c r="M41" s="65">
        <f t="shared" si="1"/>
        <v>2</v>
      </c>
      <c r="N41" s="65"/>
      <c r="O41" s="65"/>
      <c r="P41" s="63" t="s">
        <v>47</v>
      </c>
      <c r="Q41" s="63"/>
      <c r="R41" s="63"/>
      <c r="S41" s="63"/>
      <c r="T41" s="63"/>
      <c r="U41" s="63"/>
      <c r="V41" s="63"/>
      <c r="W41" s="203"/>
      <c r="X41" s="188" t="str">
        <f>CONCATENATE("Zauber ( ",COUNTA(AL43:CV49)," / ",VLOOKUP(Charakter!$H$9,Data!$H$2:$U$21,5)+AH39," )")</f>
        <v>Zauber ( 6 / 6 )</v>
      </c>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4"/>
      <c r="CQ41" s="184"/>
      <c r="CR41" s="184"/>
      <c r="CS41" s="184"/>
      <c r="CT41" s="184"/>
      <c r="CU41" s="184"/>
      <c r="CV41" s="189"/>
      <c r="CW41" s="250"/>
      <c r="CX41" s="56"/>
      <c r="CY41" s="32"/>
      <c r="CZ41" s="32"/>
    </row>
    <row r="42" spans="1:105">
      <c r="A42" s="25"/>
      <c r="B42" s="64"/>
      <c r="C42" s="63"/>
      <c r="D42" s="63"/>
      <c r="E42" s="63"/>
      <c r="F42" s="63"/>
      <c r="G42" s="63"/>
      <c r="H42" s="63"/>
      <c r="I42" s="85"/>
      <c r="J42" s="66"/>
      <c r="K42" s="66"/>
      <c r="L42" s="66"/>
      <c r="M42" s="65">
        <f t="shared" si="1"/>
        <v>2</v>
      </c>
      <c r="N42" s="65"/>
      <c r="O42" s="65"/>
      <c r="P42" s="63" t="s">
        <v>48</v>
      </c>
      <c r="Q42" s="63"/>
      <c r="R42" s="63"/>
      <c r="S42" s="63"/>
      <c r="T42" s="63"/>
      <c r="U42" s="63"/>
      <c r="V42" s="63"/>
      <c r="W42" s="203"/>
      <c r="X42" s="188" t="s">
        <v>191</v>
      </c>
      <c r="Y42" s="184"/>
      <c r="Z42" s="184"/>
      <c r="AA42" s="184"/>
      <c r="AB42" s="184"/>
      <c r="AC42" s="184"/>
      <c r="AD42" s="189"/>
      <c r="AE42" s="188" t="str">
        <f>CONCATENATE("Cantrips ( ",COUNTA(AE43:AK49)," / ",VLOOKUP(Charakter!$H$9,Data!$H$2:$U$21,4)+AH38," )")</f>
        <v>Cantrips ( 5 / 5 )</v>
      </c>
      <c r="AF42" s="184"/>
      <c r="AG42" s="184"/>
      <c r="AH42" s="184"/>
      <c r="AI42" s="184"/>
      <c r="AJ42" s="184"/>
      <c r="AK42" s="189"/>
      <c r="AL42" s="52">
        <v>1</v>
      </c>
      <c r="AM42" s="184">
        <f>VLOOKUP(Charakter!$H$9,Data!$H$2:$U$21,6)</f>
        <v>4</v>
      </c>
      <c r="AN42" s="184"/>
      <c r="AO42" s="184"/>
      <c r="AP42" s="185">
        <v>0</v>
      </c>
      <c r="AQ42" s="185"/>
      <c r="AR42" s="186"/>
      <c r="AS42" s="52">
        <v>2</v>
      </c>
      <c r="AT42" s="184">
        <f>VLOOKUP(Charakter!$H$9,Data!$H$2:$U$21,7)</f>
        <v>3</v>
      </c>
      <c r="AU42" s="184"/>
      <c r="AV42" s="184"/>
      <c r="AW42" s="185">
        <v>1</v>
      </c>
      <c r="AX42" s="185"/>
      <c r="AY42" s="186"/>
      <c r="AZ42" s="52">
        <v>3</v>
      </c>
      <c r="BA42" s="184">
        <f>VLOOKUP(Charakter!$H$9,Data!$H$2:$U$21,8)</f>
        <v>2</v>
      </c>
      <c r="BB42" s="184"/>
      <c r="BC42" s="184"/>
      <c r="BD42" s="185">
        <v>2</v>
      </c>
      <c r="BE42" s="185"/>
      <c r="BF42" s="186"/>
      <c r="BG42" s="52">
        <v>4</v>
      </c>
      <c r="BH42" s="184">
        <f>VLOOKUP(Charakter!$H$9,Data!$H$2:$U$21,9)</f>
        <v>0</v>
      </c>
      <c r="BI42" s="184"/>
      <c r="BJ42" s="184"/>
      <c r="BK42" s="185">
        <v>0</v>
      </c>
      <c r="BL42" s="185"/>
      <c r="BM42" s="186"/>
      <c r="BN42" s="52">
        <v>5</v>
      </c>
      <c r="BO42" s="184">
        <f>VLOOKUP(Charakter!$H$9,Data!$H$2:$U$21,10)</f>
        <v>0</v>
      </c>
      <c r="BP42" s="184"/>
      <c r="BQ42" s="184"/>
      <c r="BR42" s="185">
        <v>0</v>
      </c>
      <c r="BS42" s="185"/>
      <c r="BT42" s="186"/>
      <c r="BU42" s="52">
        <v>6</v>
      </c>
      <c r="BV42" s="184">
        <f>VLOOKUP(Charakter!$H$9,Data!$H$2:$U$21,11)</f>
        <v>0</v>
      </c>
      <c r="BW42" s="184"/>
      <c r="BX42" s="184"/>
      <c r="BY42" s="185">
        <v>0</v>
      </c>
      <c r="BZ42" s="185"/>
      <c r="CA42" s="186"/>
      <c r="CB42" s="52">
        <v>7</v>
      </c>
      <c r="CC42" s="184">
        <f>VLOOKUP(Charakter!$H$9,Data!$H$2:$U$21,12)</f>
        <v>0</v>
      </c>
      <c r="CD42" s="184"/>
      <c r="CE42" s="184"/>
      <c r="CF42" s="185">
        <v>0</v>
      </c>
      <c r="CG42" s="185"/>
      <c r="CH42" s="186"/>
      <c r="CI42" s="52">
        <v>8</v>
      </c>
      <c r="CJ42" s="184">
        <f>VLOOKUP(Charakter!$H$9,Data!$H$2:$U$21,13)</f>
        <v>0</v>
      </c>
      <c r="CK42" s="184"/>
      <c r="CL42" s="184"/>
      <c r="CM42" s="185">
        <v>0</v>
      </c>
      <c r="CN42" s="185"/>
      <c r="CO42" s="186"/>
      <c r="CP42" s="52">
        <v>9</v>
      </c>
      <c r="CQ42" s="184">
        <f>VLOOKUP(Charakter!$H$9,Data!$H$2:$U$21,14)</f>
        <v>0</v>
      </c>
      <c r="CR42" s="184"/>
      <c r="CS42" s="184"/>
      <c r="CT42" s="185">
        <v>0</v>
      </c>
      <c r="CU42" s="185"/>
      <c r="CV42" s="186"/>
      <c r="CW42" s="250"/>
      <c r="CX42" s="56"/>
      <c r="CY42" s="32"/>
      <c r="CZ42" s="32"/>
    </row>
    <row r="43" spans="1:105">
      <c r="A43" s="25"/>
      <c r="B43" s="64"/>
      <c r="C43" s="63"/>
      <c r="D43" s="63"/>
      <c r="E43" s="63"/>
      <c r="F43" s="63"/>
      <c r="G43" s="63"/>
      <c r="H43" s="63"/>
      <c r="I43" s="85"/>
      <c r="J43" s="66" t="s">
        <v>56</v>
      </c>
      <c r="K43" s="66"/>
      <c r="L43" s="66"/>
      <c r="M43" s="65">
        <f t="shared" si="1"/>
        <v>5</v>
      </c>
      <c r="N43" s="65"/>
      <c r="O43" s="65"/>
      <c r="P43" s="63" t="s">
        <v>49</v>
      </c>
      <c r="Q43" s="63"/>
      <c r="R43" s="63"/>
      <c r="S43" s="63"/>
      <c r="T43" s="63"/>
      <c r="U43" s="63"/>
      <c r="V43" s="63"/>
      <c r="W43" s="203"/>
      <c r="X43" s="181"/>
      <c r="Y43" s="182"/>
      <c r="Z43" s="182"/>
      <c r="AA43" s="182"/>
      <c r="AB43" s="182"/>
      <c r="AC43" s="182"/>
      <c r="AD43" s="183"/>
      <c r="AE43" s="181" t="s">
        <v>157</v>
      </c>
      <c r="AF43" s="182"/>
      <c r="AG43" s="182"/>
      <c r="AH43" s="182"/>
      <c r="AI43" s="182"/>
      <c r="AJ43" s="182"/>
      <c r="AK43" s="183"/>
      <c r="AL43" s="181" t="s">
        <v>160</v>
      </c>
      <c r="AM43" s="182"/>
      <c r="AN43" s="182"/>
      <c r="AO43" s="182"/>
      <c r="AP43" s="182"/>
      <c r="AQ43" s="182"/>
      <c r="AR43" s="183"/>
      <c r="AS43" s="64" t="s">
        <v>162</v>
      </c>
      <c r="AT43" s="63"/>
      <c r="AU43" s="63"/>
      <c r="AV43" s="63"/>
      <c r="AW43" s="63"/>
      <c r="AX43" s="63"/>
      <c r="AY43" s="63"/>
      <c r="AZ43" s="64" t="s">
        <v>175</v>
      </c>
      <c r="BA43" s="63"/>
      <c r="BB43" s="63"/>
      <c r="BC43" s="63"/>
      <c r="BD43" s="63"/>
      <c r="BE43" s="63"/>
      <c r="BF43" s="63"/>
      <c r="BG43" s="64"/>
      <c r="BH43" s="63"/>
      <c r="BI43" s="63"/>
      <c r="BJ43" s="63"/>
      <c r="BK43" s="63"/>
      <c r="BL43" s="63"/>
      <c r="BM43" s="63"/>
      <c r="BN43" s="64"/>
      <c r="BO43" s="63"/>
      <c r="BP43" s="63"/>
      <c r="BQ43" s="63"/>
      <c r="BR43" s="63"/>
      <c r="BS43" s="63"/>
      <c r="BT43" s="63"/>
      <c r="BU43" s="64"/>
      <c r="BV43" s="63"/>
      <c r="BW43" s="63"/>
      <c r="BX43" s="63"/>
      <c r="BY43" s="63"/>
      <c r="BZ43" s="63"/>
      <c r="CA43" s="63"/>
      <c r="CB43" s="64"/>
      <c r="CC43" s="63"/>
      <c r="CD43" s="63"/>
      <c r="CE43" s="63"/>
      <c r="CF43" s="63"/>
      <c r="CG43" s="63"/>
      <c r="CH43" s="63"/>
      <c r="CI43" s="64"/>
      <c r="CJ43" s="63"/>
      <c r="CK43" s="63"/>
      <c r="CL43" s="63"/>
      <c r="CM43" s="63"/>
      <c r="CN43" s="63"/>
      <c r="CO43" s="63"/>
      <c r="CP43" s="64"/>
      <c r="CQ43" s="63"/>
      <c r="CR43" s="63"/>
      <c r="CS43" s="63"/>
      <c r="CT43" s="63"/>
      <c r="CU43" s="63"/>
      <c r="CV43" s="172"/>
      <c r="CW43" s="250"/>
      <c r="CX43" s="56"/>
      <c r="CY43" s="32"/>
      <c r="CZ43" s="32"/>
    </row>
    <row r="44" spans="1:105">
      <c r="A44" s="25"/>
      <c r="B44" s="64"/>
      <c r="C44" s="63"/>
      <c r="D44" s="63"/>
      <c r="E44" s="63"/>
      <c r="F44" s="63"/>
      <c r="G44" s="63"/>
      <c r="H44" s="63"/>
      <c r="I44" s="85"/>
      <c r="J44" s="214"/>
      <c r="K44" s="214"/>
      <c r="L44" s="214"/>
      <c r="M44" s="214"/>
      <c r="N44" s="214"/>
      <c r="O44" s="214"/>
      <c r="P44" s="214"/>
      <c r="Q44" s="214"/>
      <c r="R44" s="214"/>
      <c r="S44" s="214"/>
      <c r="T44" s="214"/>
      <c r="U44" s="214"/>
      <c r="V44" s="215"/>
      <c r="W44" s="203"/>
      <c r="X44" s="64"/>
      <c r="Y44" s="63"/>
      <c r="Z44" s="63"/>
      <c r="AA44" s="63"/>
      <c r="AB44" s="63"/>
      <c r="AC44" s="63"/>
      <c r="AD44" s="172"/>
      <c r="AE44" s="64" t="s">
        <v>158</v>
      </c>
      <c r="AF44" s="63"/>
      <c r="AG44" s="63"/>
      <c r="AH44" s="63"/>
      <c r="AI44" s="63"/>
      <c r="AJ44" s="63"/>
      <c r="AK44" s="172"/>
      <c r="AL44" s="64" t="s">
        <v>161</v>
      </c>
      <c r="AM44" s="63"/>
      <c r="AN44" s="63"/>
      <c r="AO44" s="63"/>
      <c r="AP44" s="63"/>
      <c r="AQ44" s="63"/>
      <c r="AR44" s="172"/>
      <c r="AS44" s="64" t="s">
        <v>163</v>
      </c>
      <c r="AT44" s="63"/>
      <c r="AU44" s="63"/>
      <c r="AV44" s="63"/>
      <c r="AW44" s="63"/>
      <c r="AX44" s="63"/>
      <c r="AY44" s="63"/>
      <c r="AZ44" s="64"/>
      <c r="BA44" s="63"/>
      <c r="BB44" s="63"/>
      <c r="BC44" s="63"/>
      <c r="BD44" s="63"/>
      <c r="BE44" s="63"/>
      <c r="BF44" s="63"/>
      <c r="BG44" s="64"/>
      <c r="BH44" s="63"/>
      <c r="BI44" s="63"/>
      <c r="BJ44" s="63"/>
      <c r="BK44" s="63"/>
      <c r="BL44" s="63"/>
      <c r="BM44" s="63"/>
      <c r="BN44" s="64"/>
      <c r="BO44" s="63"/>
      <c r="BP44" s="63"/>
      <c r="BQ44" s="63"/>
      <c r="BR44" s="63"/>
      <c r="BS44" s="63"/>
      <c r="BT44" s="63"/>
      <c r="BU44" s="64"/>
      <c r="BV44" s="63"/>
      <c r="BW44" s="63"/>
      <c r="BX44" s="63"/>
      <c r="BY44" s="63"/>
      <c r="BZ44" s="63"/>
      <c r="CA44" s="63"/>
      <c r="CB44" s="64"/>
      <c r="CC44" s="63"/>
      <c r="CD44" s="63"/>
      <c r="CE44" s="63"/>
      <c r="CF44" s="63"/>
      <c r="CG44" s="63"/>
      <c r="CH44" s="63"/>
      <c r="CI44" s="64"/>
      <c r="CJ44" s="63"/>
      <c r="CK44" s="63"/>
      <c r="CL44" s="63"/>
      <c r="CM44" s="63"/>
      <c r="CN44" s="63"/>
      <c r="CO44" s="63"/>
      <c r="CP44" s="64"/>
      <c r="CQ44" s="63"/>
      <c r="CR44" s="63"/>
      <c r="CS44" s="63"/>
      <c r="CT44" s="63"/>
      <c r="CU44" s="63"/>
      <c r="CV44" s="172"/>
      <c r="CW44" s="250"/>
      <c r="CX44" s="56"/>
      <c r="CY44" s="32"/>
      <c r="CZ44" s="32"/>
    </row>
    <row r="45" spans="1:105">
      <c r="A45" s="25"/>
      <c r="B45" s="178" t="s">
        <v>15</v>
      </c>
      <c r="C45" s="79"/>
      <c r="D45" s="79"/>
      <c r="E45" s="79"/>
      <c r="F45" s="79"/>
      <c r="G45" s="79"/>
      <c r="H45" s="79"/>
      <c r="I45" s="85"/>
      <c r="J45" s="66" t="s">
        <v>56</v>
      </c>
      <c r="K45" s="66"/>
      <c r="L45" s="66"/>
      <c r="M45" s="65">
        <f>$E$46+(IF(J45="ü",$I$11,IF(J45="w",$I$11/2-0.5,IF(J45="v",$I$11*2,0))))</f>
        <v>7</v>
      </c>
      <c r="N45" s="65"/>
      <c r="O45" s="65"/>
      <c r="P45" s="63" t="s">
        <v>35</v>
      </c>
      <c r="Q45" s="63"/>
      <c r="R45" s="63"/>
      <c r="S45" s="63"/>
      <c r="T45" s="63"/>
      <c r="U45" s="63"/>
      <c r="V45" s="63"/>
      <c r="W45" s="203"/>
      <c r="X45" s="64"/>
      <c r="Y45" s="63"/>
      <c r="Z45" s="63"/>
      <c r="AA45" s="63"/>
      <c r="AB45" s="63"/>
      <c r="AC45" s="63"/>
      <c r="AD45" s="172"/>
      <c r="AE45" s="64" t="s">
        <v>159</v>
      </c>
      <c r="AF45" s="63"/>
      <c r="AG45" s="63"/>
      <c r="AH45" s="63"/>
      <c r="AI45" s="63"/>
      <c r="AJ45" s="63"/>
      <c r="AK45" s="172"/>
      <c r="AL45" s="64"/>
      <c r="AM45" s="63"/>
      <c r="AN45" s="63"/>
      <c r="AO45" s="63"/>
      <c r="AP45" s="63"/>
      <c r="AQ45" s="63"/>
      <c r="AR45" s="172"/>
      <c r="AS45" s="64" t="s">
        <v>132</v>
      </c>
      <c r="AT45" s="63"/>
      <c r="AU45" s="63"/>
      <c r="AV45" s="63"/>
      <c r="AW45" s="63"/>
      <c r="AX45" s="63"/>
      <c r="AY45" s="63"/>
      <c r="AZ45" s="64"/>
      <c r="BA45" s="63"/>
      <c r="BB45" s="63"/>
      <c r="BC45" s="63"/>
      <c r="BD45" s="63"/>
      <c r="BE45" s="63"/>
      <c r="BF45" s="63"/>
      <c r="BG45" s="64"/>
      <c r="BH45" s="63"/>
      <c r="BI45" s="63"/>
      <c r="BJ45" s="63"/>
      <c r="BK45" s="63"/>
      <c r="BL45" s="63"/>
      <c r="BM45" s="63"/>
      <c r="BN45" s="64"/>
      <c r="BO45" s="63"/>
      <c r="BP45" s="63"/>
      <c r="BQ45" s="63"/>
      <c r="BR45" s="63"/>
      <c r="BS45" s="63"/>
      <c r="BT45" s="63"/>
      <c r="BU45" s="64"/>
      <c r="BV45" s="63"/>
      <c r="BW45" s="63"/>
      <c r="BX45" s="63"/>
      <c r="BY45" s="63"/>
      <c r="BZ45" s="63"/>
      <c r="CA45" s="63"/>
      <c r="CB45" s="64"/>
      <c r="CC45" s="63"/>
      <c r="CD45" s="63"/>
      <c r="CE45" s="63"/>
      <c r="CF45" s="63"/>
      <c r="CG45" s="63"/>
      <c r="CH45" s="63"/>
      <c r="CI45" s="64"/>
      <c r="CJ45" s="63"/>
      <c r="CK45" s="63"/>
      <c r="CL45" s="63"/>
      <c r="CM45" s="63"/>
      <c r="CN45" s="63"/>
      <c r="CO45" s="63"/>
      <c r="CP45" s="64"/>
      <c r="CQ45" s="63"/>
      <c r="CR45" s="63"/>
      <c r="CS45" s="63"/>
      <c r="CT45" s="63"/>
      <c r="CU45" s="63"/>
      <c r="CV45" s="172"/>
      <c r="CW45" s="250"/>
      <c r="CX45" s="56"/>
      <c r="CY45" s="32"/>
      <c r="CZ45" s="32"/>
      <c r="DA45" s="32"/>
    </row>
    <row r="46" spans="1:105" ht="15" customHeight="1">
      <c r="A46" s="25"/>
      <c r="B46" s="208">
        <v>18</v>
      </c>
      <c r="C46" s="209"/>
      <c r="D46" s="209"/>
      <c r="E46" s="221">
        <f>VLOOKUP(B46,Data!$B$2:$C$33,2)</f>
        <v>4</v>
      </c>
      <c r="F46" s="221"/>
      <c r="G46" s="221"/>
      <c r="H46" s="221"/>
      <c r="I46" s="85"/>
      <c r="J46" s="66"/>
      <c r="K46" s="66"/>
      <c r="L46" s="66"/>
      <c r="M46" s="65">
        <f>$E$46+(IF(J46="ü",$I$11,IF(J46="w",$I$11/2-0.5,IF(J46="v",$I$11*2,0))))</f>
        <v>4</v>
      </c>
      <c r="N46" s="65"/>
      <c r="O46" s="65"/>
      <c r="P46" s="63" t="s">
        <v>50</v>
      </c>
      <c r="Q46" s="63"/>
      <c r="R46" s="63"/>
      <c r="S46" s="63"/>
      <c r="T46" s="63"/>
      <c r="U46" s="63"/>
      <c r="V46" s="63"/>
      <c r="W46" s="203"/>
      <c r="X46" s="64"/>
      <c r="Y46" s="63"/>
      <c r="Z46" s="63"/>
      <c r="AA46" s="63"/>
      <c r="AB46" s="63"/>
      <c r="AC46" s="63"/>
      <c r="AD46" s="172"/>
      <c r="AE46" s="64" t="s">
        <v>131</v>
      </c>
      <c r="AF46" s="63"/>
      <c r="AG46" s="63"/>
      <c r="AH46" s="63"/>
      <c r="AI46" s="63"/>
      <c r="AJ46" s="63"/>
      <c r="AK46" s="172"/>
      <c r="AL46" s="64"/>
      <c r="AM46" s="63"/>
      <c r="AN46" s="63"/>
      <c r="AO46" s="63"/>
      <c r="AP46" s="63"/>
      <c r="AQ46" s="63"/>
      <c r="AR46" s="172"/>
      <c r="AS46" s="64"/>
      <c r="AT46" s="63"/>
      <c r="AU46" s="63"/>
      <c r="AV46" s="63"/>
      <c r="AW46" s="63"/>
      <c r="AX46" s="63"/>
      <c r="AY46" s="63"/>
      <c r="AZ46" s="64"/>
      <c r="BA46" s="63"/>
      <c r="BB46" s="63"/>
      <c r="BC46" s="63"/>
      <c r="BD46" s="63"/>
      <c r="BE46" s="63"/>
      <c r="BF46" s="63"/>
      <c r="BG46" s="64"/>
      <c r="BH46" s="63"/>
      <c r="BI46" s="63"/>
      <c r="BJ46" s="63"/>
      <c r="BK46" s="63"/>
      <c r="BL46" s="63"/>
      <c r="BM46" s="63"/>
      <c r="BN46" s="64"/>
      <c r="BO46" s="63"/>
      <c r="BP46" s="63"/>
      <c r="BQ46" s="63"/>
      <c r="BR46" s="63"/>
      <c r="BS46" s="63"/>
      <c r="BT46" s="63"/>
      <c r="BU46" s="64"/>
      <c r="BV46" s="63"/>
      <c r="BW46" s="63"/>
      <c r="BX46" s="63"/>
      <c r="BY46" s="63"/>
      <c r="BZ46" s="63"/>
      <c r="CA46" s="63"/>
      <c r="CB46" s="64"/>
      <c r="CC46" s="63"/>
      <c r="CD46" s="63"/>
      <c r="CE46" s="63"/>
      <c r="CF46" s="63"/>
      <c r="CG46" s="63"/>
      <c r="CH46" s="63"/>
      <c r="CI46" s="64"/>
      <c r="CJ46" s="63"/>
      <c r="CK46" s="63"/>
      <c r="CL46" s="63"/>
      <c r="CM46" s="63"/>
      <c r="CN46" s="63"/>
      <c r="CO46" s="63"/>
      <c r="CP46" s="64"/>
      <c r="CQ46" s="63"/>
      <c r="CR46" s="63"/>
      <c r="CS46" s="63"/>
      <c r="CT46" s="63"/>
      <c r="CU46" s="63"/>
      <c r="CV46" s="172"/>
      <c r="CW46" s="250"/>
      <c r="CX46" s="56"/>
      <c r="CY46" s="32"/>
      <c r="CZ46" s="32"/>
      <c r="DA46" s="32"/>
    </row>
    <row r="47" spans="1:105" ht="15" customHeight="1">
      <c r="A47" s="25"/>
      <c r="B47" s="208"/>
      <c r="C47" s="209"/>
      <c r="D47" s="209"/>
      <c r="E47" s="221"/>
      <c r="F47" s="221"/>
      <c r="G47" s="221"/>
      <c r="H47" s="221"/>
      <c r="I47" s="85"/>
      <c r="J47" s="66"/>
      <c r="K47" s="66"/>
      <c r="L47" s="66"/>
      <c r="M47" s="65">
        <f>$E$46+(IF(J47="ü",$I$11,IF(J47="w",$I$11/2-0.5,IF(J47="v",$I$11*2,0))))</f>
        <v>4</v>
      </c>
      <c r="N47" s="65"/>
      <c r="O47" s="65"/>
      <c r="P47" s="63" t="s">
        <v>51</v>
      </c>
      <c r="Q47" s="63"/>
      <c r="R47" s="63"/>
      <c r="S47" s="63"/>
      <c r="T47" s="63"/>
      <c r="U47" s="63"/>
      <c r="V47" s="63"/>
      <c r="W47" s="203"/>
      <c r="X47" s="64"/>
      <c r="Y47" s="63"/>
      <c r="Z47" s="63"/>
      <c r="AA47" s="63"/>
      <c r="AB47" s="63"/>
      <c r="AC47" s="63"/>
      <c r="AD47" s="172"/>
      <c r="AE47" s="64" t="s">
        <v>130</v>
      </c>
      <c r="AF47" s="63"/>
      <c r="AG47" s="63"/>
      <c r="AH47" s="63"/>
      <c r="AI47" s="63"/>
      <c r="AJ47" s="63"/>
      <c r="AK47" s="172"/>
      <c r="AL47" s="64"/>
      <c r="AM47" s="63"/>
      <c r="AN47" s="63"/>
      <c r="AO47" s="63"/>
      <c r="AP47" s="63"/>
      <c r="AQ47" s="63"/>
      <c r="AR47" s="172"/>
      <c r="AS47" s="64"/>
      <c r="AT47" s="63"/>
      <c r="AU47" s="63"/>
      <c r="AV47" s="63"/>
      <c r="AW47" s="63"/>
      <c r="AX47" s="63"/>
      <c r="AY47" s="63"/>
      <c r="AZ47" s="64"/>
      <c r="BA47" s="63"/>
      <c r="BB47" s="63"/>
      <c r="BC47" s="63"/>
      <c r="BD47" s="63"/>
      <c r="BE47" s="63"/>
      <c r="BF47" s="63"/>
      <c r="BG47" s="64"/>
      <c r="BH47" s="63"/>
      <c r="BI47" s="63"/>
      <c r="BJ47" s="63"/>
      <c r="BK47" s="63"/>
      <c r="BL47" s="63"/>
      <c r="BM47" s="63"/>
      <c r="BN47" s="64"/>
      <c r="BO47" s="63"/>
      <c r="BP47" s="63"/>
      <c r="BQ47" s="63"/>
      <c r="BR47" s="63"/>
      <c r="BS47" s="63"/>
      <c r="BT47" s="63"/>
      <c r="BU47" s="64"/>
      <c r="BV47" s="63"/>
      <c r="BW47" s="63"/>
      <c r="BX47" s="63"/>
      <c r="BY47" s="63"/>
      <c r="BZ47" s="63"/>
      <c r="CA47" s="63"/>
      <c r="CB47" s="64"/>
      <c r="CC47" s="63"/>
      <c r="CD47" s="63"/>
      <c r="CE47" s="63"/>
      <c r="CF47" s="63"/>
      <c r="CG47" s="63"/>
      <c r="CH47" s="63"/>
      <c r="CI47" s="64"/>
      <c r="CJ47" s="63"/>
      <c r="CK47" s="63"/>
      <c r="CL47" s="63"/>
      <c r="CM47" s="63"/>
      <c r="CN47" s="63"/>
      <c r="CO47" s="63"/>
      <c r="CP47" s="64"/>
      <c r="CQ47" s="63"/>
      <c r="CR47" s="63"/>
      <c r="CS47" s="63"/>
      <c r="CT47" s="63"/>
      <c r="CU47" s="63"/>
      <c r="CV47" s="172"/>
      <c r="CW47" s="250"/>
      <c r="CX47" s="56"/>
      <c r="CY47" s="32"/>
      <c r="CZ47" s="32"/>
      <c r="DA47" s="32"/>
    </row>
    <row r="48" spans="1:105" ht="15" customHeight="1">
      <c r="A48" s="25"/>
      <c r="B48" s="208"/>
      <c r="C48" s="209"/>
      <c r="D48" s="209"/>
      <c r="E48" s="221"/>
      <c r="F48" s="221"/>
      <c r="G48" s="221"/>
      <c r="H48" s="221"/>
      <c r="I48" s="85"/>
      <c r="J48" s="66"/>
      <c r="K48" s="66"/>
      <c r="L48" s="66"/>
      <c r="M48" s="65">
        <f>$E$46+(IF(J48="ü",$I$11,IF(J48="w",$I$11/2-0.5,IF(J48="v",$I$11*2,0))))</f>
        <v>4</v>
      </c>
      <c r="N48" s="65"/>
      <c r="O48" s="65"/>
      <c r="P48" s="63" t="s">
        <v>52</v>
      </c>
      <c r="Q48" s="63"/>
      <c r="R48" s="63"/>
      <c r="S48" s="63"/>
      <c r="T48" s="63"/>
      <c r="U48" s="63"/>
      <c r="V48" s="63"/>
      <c r="W48" s="203"/>
      <c r="X48" s="64"/>
      <c r="Y48" s="63"/>
      <c r="Z48" s="63"/>
      <c r="AA48" s="63"/>
      <c r="AB48" s="63"/>
      <c r="AC48" s="63"/>
      <c r="AD48" s="63"/>
      <c r="AE48" s="64"/>
      <c r="AF48" s="63"/>
      <c r="AG48" s="63"/>
      <c r="AH48" s="63"/>
      <c r="AI48" s="63"/>
      <c r="AJ48" s="63"/>
      <c r="AK48" s="63"/>
      <c r="AL48" s="64"/>
      <c r="AM48" s="63"/>
      <c r="AN48" s="63"/>
      <c r="AO48" s="63"/>
      <c r="AP48" s="63"/>
      <c r="AQ48" s="63"/>
      <c r="AR48" s="172"/>
      <c r="AS48" s="64"/>
      <c r="AT48" s="63"/>
      <c r="AU48" s="63"/>
      <c r="AV48" s="63"/>
      <c r="AW48" s="63"/>
      <c r="AX48" s="63"/>
      <c r="AY48" s="63"/>
      <c r="AZ48" s="64"/>
      <c r="BA48" s="63"/>
      <c r="BB48" s="63"/>
      <c r="BC48" s="63"/>
      <c r="BD48" s="63"/>
      <c r="BE48" s="63"/>
      <c r="BF48" s="63"/>
      <c r="BG48" s="64"/>
      <c r="BH48" s="63"/>
      <c r="BI48" s="63"/>
      <c r="BJ48" s="63"/>
      <c r="BK48" s="63"/>
      <c r="BL48" s="63"/>
      <c r="BM48" s="63"/>
      <c r="BN48" s="64"/>
      <c r="BO48" s="63"/>
      <c r="BP48" s="63"/>
      <c r="BQ48" s="63"/>
      <c r="BR48" s="63"/>
      <c r="BS48" s="63"/>
      <c r="BT48" s="63"/>
      <c r="BU48" s="64"/>
      <c r="BV48" s="63"/>
      <c r="BW48" s="63"/>
      <c r="BX48" s="63"/>
      <c r="BY48" s="63"/>
      <c r="BZ48" s="63"/>
      <c r="CA48" s="63"/>
      <c r="CB48" s="64"/>
      <c r="CC48" s="63"/>
      <c r="CD48" s="63"/>
      <c r="CE48" s="63"/>
      <c r="CF48" s="63"/>
      <c r="CG48" s="63"/>
      <c r="CH48" s="63"/>
      <c r="CI48" s="64"/>
      <c r="CJ48" s="63"/>
      <c r="CK48" s="63"/>
      <c r="CL48" s="63"/>
      <c r="CM48" s="63"/>
      <c r="CN48" s="63"/>
      <c r="CO48" s="63"/>
      <c r="CP48" s="64"/>
      <c r="CQ48" s="63"/>
      <c r="CR48" s="63"/>
      <c r="CS48" s="63"/>
      <c r="CT48" s="63"/>
      <c r="CU48" s="63"/>
      <c r="CV48" s="172"/>
      <c r="CW48" s="250"/>
      <c r="CX48" s="56"/>
      <c r="CY48" s="32"/>
      <c r="CZ48" s="32"/>
      <c r="DA48" s="32"/>
    </row>
    <row r="49" spans="1:105">
      <c r="A49" s="25"/>
      <c r="B49" s="150"/>
      <c r="C49" s="120"/>
      <c r="D49" s="120"/>
      <c r="E49" s="120"/>
      <c r="F49" s="120"/>
      <c r="G49" s="120"/>
      <c r="H49" s="120"/>
      <c r="I49" s="86"/>
      <c r="J49" s="66" t="s">
        <v>56</v>
      </c>
      <c r="K49" s="66"/>
      <c r="L49" s="66"/>
      <c r="M49" s="65">
        <f>$E$46+(IF(J49="ü",$I$11,IF(J49="w",$I$11/2-0.5,IF(J49="v",$I$11*2,0))))</f>
        <v>7</v>
      </c>
      <c r="N49" s="65"/>
      <c r="O49" s="65"/>
      <c r="P49" s="120" t="s">
        <v>53</v>
      </c>
      <c r="Q49" s="120"/>
      <c r="R49" s="120"/>
      <c r="S49" s="120"/>
      <c r="T49" s="120"/>
      <c r="U49" s="120"/>
      <c r="V49" s="120"/>
      <c r="W49" s="203"/>
      <c r="X49" s="150"/>
      <c r="Y49" s="120"/>
      <c r="Z49" s="120"/>
      <c r="AA49" s="120"/>
      <c r="AB49" s="120"/>
      <c r="AC49" s="120"/>
      <c r="AD49" s="120"/>
      <c r="AE49" s="150"/>
      <c r="AF49" s="120"/>
      <c r="AG49" s="120"/>
      <c r="AH49" s="120"/>
      <c r="AI49" s="120"/>
      <c r="AJ49" s="120"/>
      <c r="AK49" s="120"/>
      <c r="AL49" s="150"/>
      <c r="AM49" s="120"/>
      <c r="AN49" s="120"/>
      <c r="AO49" s="120"/>
      <c r="AP49" s="120"/>
      <c r="AQ49" s="120"/>
      <c r="AR49" s="187"/>
      <c r="AS49" s="150"/>
      <c r="AT49" s="120"/>
      <c r="AU49" s="120"/>
      <c r="AV49" s="120"/>
      <c r="AW49" s="120"/>
      <c r="AX49" s="120"/>
      <c r="AY49" s="120"/>
      <c r="AZ49" s="150"/>
      <c r="BA49" s="120"/>
      <c r="BB49" s="120"/>
      <c r="BC49" s="120"/>
      <c r="BD49" s="120"/>
      <c r="BE49" s="120"/>
      <c r="BF49" s="120"/>
      <c r="BG49" s="150"/>
      <c r="BH49" s="120"/>
      <c r="BI49" s="120"/>
      <c r="BJ49" s="120"/>
      <c r="BK49" s="120"/>
      <c r="BL49" s="120"/>
      <c r="BM49" s="120"/>
      <c r="BN49" s="150"/>
      <c r="BO49" s="120"/>
      <c r="BP49" s="120"/>
      <c r="BQ49" s="120"/>
      <c r="BR49" s="120"/>
      <c r="BS49" s="120"/>
      <c r="BT49" s="120"/>
      <c r="BU49" s="150"/>
      <c r="BV49" s="120"/>
      <c r="BW49" s="120"/>
      <c r="BX49" s="120"/>
      <c r="BY49" s="120"/>
      <c r="BZ49" s="120"/>
      <c r="CA49" s="120"/>
      <c r="CB49" s="150"/>
      <c r="CC49" s="120"/>
      <c r="CD49" s="120"/>
      <c r="CE49" s="120"/>
      <c r="CF49" s="120"/>
      <c r="CG49" s="120"/>
      <c r="CH49" s="120"/>
      <c r="CI49" s="150"/>
      <c r="CJ49" s="120"/>
      <c r="CK49" s="120"/>
      <c r="CL49" s="120"/>
      <c r="CM49" s="120"/>
      <c r="CN49" s="120"/>
      <c r="CO49" s="120"/>
      <c r="CP49" s="150"/>
      <c r="CQ49" s="120"/>
      <c r="CR49" s="120"/>
      <c r="CS49" s="120"/>
      <c r="CT49" s="120"/>
      <c r="CU49" s="120"/>
      <c r="CV49" s="187"/>
      <c r="CW49" s="250"/>
      <c r="CX49" s="56"/>
      <c r="CY49" s="32"/>
      <c r="CZ49" s="32"/>
      <c r="DA49" s="32"/>
    </row>
    <row r="50" spans="1:105">
      <c r="B50" s="181"/>
      <c r="C50" s="182"/>
      <c r="D50" s="182"/>
      <c r="E50" s="182"/>
      <c r="F50" s="182"/>
      <c r="G50" s="182"/>
      <c r="H50" s="182"/>
      <c r="I50" s="182"/>
      <c r="J50" s="182"/>
      <c r="K50" s="182"/>
      <c r="L50" s="182"/>
      <c r="M50" s="182"/>
      <c r="N50" s="182"/>
      <c r="O50" s="182"/>
      <c r="P50" s="182"/>
      <c r="Q50" s="182"/>
      <c r="R50" s="182"/>
      <c r="S50" s="182"/>
      <c r="T50" s="182"/>
      <c r="U50" s="182"/>
      <c r="V50" s="182"/>
      <c r="W50" s="63"/>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182"/>
      <c r="BY50" s="182"/>
      <c r="BZ50" s="182"/>
      <c r="CA50" s="182"/>
      <c r="CB50" s="182"/>
      <c r="CC50" s="182"/>
      <c r="CD50" s="182"/>
      <c r="CE50" s="182"/>
      <c r="CF50" s="182"/>
      <c r="CG50" s="182"/>
      <c r="CH50" s="182"/>
      <c r="CI50" s="182"/>
      <c r="CJ50" s="182"/>
      <c r="CK50" s="182"/>
      <c r="CL50" s="182"/>
      <c r="CM50" s="182"/>
      <c r="CN50" s="182"/>
      <c r="CO50" s="182"/>
      <c r="CP50" s="182"/>
      <c r="CQ50" s="182"/>
      <c r="CR50" s="182"/>
      <c r="CS50" s="182"/>
      <c r="CT50" s="182"/>
      <c r="CU50" s="182"/>
      <c r="CV50" s="182"/>
      <c r="CW50" s="172"/>
      <c r="CX50" s="32"/>
      <c r="CY50" s="32"/>
      <c r="CZ50" s="32"/>
    </row>
    <row r="51" spans="1:105">
      <c r="B51" s="101" t="s">
        <v>41</v>
      </c>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3"/>
      <c r="AL51" s="233"/>
      <c r="AM51" s="101" t="s">
        <v>93</v>
      </c>
      <c r="AN51" s="102"/>
      <c r="AO51" s="102"/>
      <c r="AP51" s="102"/>
      <c r="AQ51" s="102"/>
      <c r="AR51" s="102"/>
      <c r="AS51" s="102"/>
      <c r="AT51" s="102"/>
      <c r="AU51" s="102"/>
      <c r="AV51" s="102"/>
      <c r="AW51" s="102"/>
      <c r="AX51" s="102"/>
      <c r="AY51" s="102"/>
      <c r="AZ51" s="102"/>
      <c r="BA51" s="102"/>
      <c r="BB51" s="102"/>
      <c r="BC51" s="102"/>
      <c r="BD51" s="102"/>
      <c r="BE51" s="102"/>
      <c r="BF51" s="103"/>
      <c r="BG51" s="79"/>
      <c r="BH51" s="101" t="s">
        <v>94</v>
      </c>
      <c r="BI51" s="102"/>
      <c r="BJ51" s="102"/>
      <c r="BK51" s="102"/>
      <c r="BL51" s="102"/>
      <c r="BM51" s="102"/>
      <c r="BN51" s="102"/>
      <c r="BO51" s="102"/>
      <c r="BP51" s="102"/>
      <c r="BQ51" s="102"/>
      <c r="BR51" s="102"/>
      <c r="BS51" s="102"/>
      <c r="BT51" s="102"/>
      <c r="BU51" s="102"/>
      <c r="BV51" s="102"/>
      <c r="BW51" s="102"/>
      <c r="BX51" s="102"/>
      <c r="BY51" s="102"/>
      <c r="BZ51" s="102"/>
      <c r="CA51" s="103"/>
      <c r="CB51" s="62"/>
      <c r="CC51" s="101" t="s">
        <v>133</v>
      </c>
      <c r="CD51" s="102"/>
      <c r="CE51" s="102"/>
      <c r="CF51" s="102"/>
      <c r="CG51" s="102"/>
      <c r="CH51" s="102"/>
      <c r="CI51" s="102"/>
      <c r="CJ51" s="102"/>
      <c r="CK51" s="102"/>
      <c r="CL51" s="102"/>
      <c r="CM51" s="102"/>
      <c r="CN51" s="102"/>
      <c r="CO51" s="102"/>
      <c r="CP51" s="102"/>
      <c r="CQ51" s="102"/>
      <c r="CR51" s="102"/>
      <c r="CS51" s="102"/>
      <c r="CT51" s="102"/>
      <c r="CU51" s="102"/>
      <c r="CV51" s="102"/>
      <c r="CW51" s="103"/>
      <c r="CX51" s="36"/>
      <c r="CY51" s="36"/>
      <c r="CZ51" s="36"/>
    </row>
    <row r="52" spans="1:105" ht="15" customHeight="1">
      <c r="B52" s="69" t="s">
        <v>208</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236"/>
      <c r="AL52" s="233"/>
      <c r="AM52" s="223" t="s">
        <v>203</v>
      </c>
      <c r="AN52" s="224"/>
      <c r="AO52" s="224"/>
      <c r="AP52" s="224"/>
      <c r="AQ52" s="224"/>
      <c r="AR52" s="224"/>
      <c r="AS52" s="224"/>
      <c r="AT52" s="224"/>
      <c r="AU52" s="224"/>
      <c r="AV52" s="224"/>
      <c r="AW52" s="224"/>
      <c r="AX52" s="224"/>
      <c r="AY52" s="224"/>
      <c r="AZ52" s="224"/>
      <c r="BA52" s="224"/>
      <c r="BB52" s="224"/>
      <c r="BC52" s="224"/>
      <c r="BD52" s="224"/>
      <c r="BE52" s="224"/>
      <c r="BF52" s="225"/>
      <c r="BG52" s="79"/>
      <c r="BH52" s="223" t="s">
        <v>218</v>
      </c>
      <c r="BI52" s="224"/>
      <c r="BJ52" s="224"/>
      <c r="BK52" s="224"/>
      <c r="BL52" s="224"/>
      <c r="BM52" s="224"/>
      <c r="BN52" s="224"/>
      <c r="BO52" s="224"/>
      <c r="BP52" s="224"/>
      <c r="BQ52" s="224"/>
      <c r="BR52" s="224"/>
      <c r="BS52" s="224"/>
      <c r="BT52" s="224"/>
      <c r="BU52" s="224"/>
      <c r="BV52" s="224"/>
      <c r="BW52" s="224"/>
      <c r="BX52" s="224"/>
      <c r="BY52" s="224"/>
      <c r="BZ52" s="224"/>
      <c r="CA52" s="225"/>
      <c r="CB52" s="62"/>
      <c r="CC52" s="223" t="s">
        <v>206</v>
      </c>
      <c r="CD52" s="224"/>
      <c r="CE52" s="224"/>
      <c r="CF52" s="224"/>
      <c r="CG52" s="224"/>
      <c r="CH52" s="224"/>
      <c r="CI52" s="224"/>
      <c r="CJ52" s="224"/>
      <c r="CK52" s="224"/>
      <c r="CL52" s="224"/>
      <c r="CM52" s="224"/>
      <c r="CN52" s="224"/>
      <c r="CO52" s="224"/>
      <c r="CP52" s="224"/>
      <c r="CQ52" s="224"/>
      <c r="CR52" s="224"/>
      <c r="CS52" s="224"/>
      <c r="CT52" s="224"/>
      <c r="CU52" s="224"/>
      <c r="CV52" s="224"/>
      <c r="CW52" s="225"/>
      <c r="CX52" s="33"/>
      <c r="CY52" s="33"/>
      <c r="CZ52" s="33"/>
    </row>
    <row r="53" spans="1:105">
      <c r="B53" s="69"/>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236"/>
      <c r="AL53" s="233"/>
      <c r="AM53" s="223"/>
      <c r="AN53" s="224"/>
      <c r="AO53" s="224"/>
      <c r="AP53" s="224"/>
      <c r="AQ53" s="224"/>
      <c r="AR53" s="224"/>
      <c r="AS53" s="224"/>
      <c r="AT53" s="224"/>
      <c r="AU53" s="224"/>
      <c r="AV53" s="224"/>
      <c r="AW53" s="224"/>
      <c r="AX53" s="224"/>
      <c r="AY53" s="224"/>
      <c r="AZ53" s="224"/>
      <c r="BA53" s="224"/>
      <c r="BB53" s="224"/>
      <c r="BC53" s="224"/>
      <c r="BD53" s="224"/>
      <c r="BE53" s="224"/>
      <c r="BF53" s="225"/>
      <c r="BG53" s="79"/>
      <c r="BH53" s="223"/>
      <c r="BI53" s="224"/>
      <c r="BJ53" s="224"/>
      <c r="BK53" s="224"/>
      <c r="BL53" s="224"/>
      <c r="BM53" s="224"/>
      <c r="BN53" s="224"/>
      <c r="BO53" s="224"/>
      <c r="BP53" s="224"/>
      <c r="BQ53" s="224"/>
      <c r="BR53" s="224"/>
      <c r="BS53" s="224"/>
      <c r="BT53" s="224"/>
      <c r="BU53" s="224"/>
      <c r="BV53" s="224"/>
      <c r="BW53" s="224"/>
      <c r="BX53" s="224"/>
      <c r="BY53" s="224"/>
      <c r="BZ53" s="224"/>
      <c r="CA53" s="225"/>
      <c r="CB53" s="62"/>
      <c r="CC53" s="223"/>
      <c r="CD53" s="224"/>
      <c r="CE53" s="224"/>
      <c r="CF53" s="224"/>
      <c r="CG53" s="224"/>
      <c r="CH53" s="224"/>
      <c r="CI53" s="224"/>
      <c r="CJ53" s="224"/>
      <c r="CK53" s="224"/>
      <c r="CL53" s="224"/>
      <c r="CM53" s="224"/>
      <c r="CN53" s="224"/>
      <c r="CO53" s="224"/>
      <c r="CP53" s="224"/>
      <c r="CQ53" s="224"/>
      <c r="CR53" s="224"/>
      <c r="CS53" s="224"/>
      <c r="CT53" s="224"/>
      <c r="CU53" s="224"/>
      <c r="CV53" s="224"/>
      <c r="CW53" s="225"/>
      <c r="CX53" s="33"/>
      <c r="CY53" s="33"/>
      <c r="CZ53" s="33"/>
    </row>
    <row r="54" spans="1:105">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236"/>
      <c r="AL54" s="233"/>
      <c r="AM54" s="226"/>
      <c r="AN54" s="227"/>
      <c r="AO54" s="227"/>
      <c r="AP54" s="227"/>
      <c r="AQ54" s="227"/>
      <c r="AR54" s="227"/>
      <c r="AS54" s="227"/>
      <c r="AT54" s="227"/>
      <c r="AU54" s="227"/>
      <c r="AV54" s="227"/>
      <c r="AW54" s="227"/>
      <c r="AX54" s="227"/>
      <c r="AY54" s="227"/>
      <c r="AZ54" s="227"/>
      <c r="BA54" s="227"/>
      <c r="BB54" s="227"/>
      <c r="BC54" s="227"/>
      <c r="BD54" s="227"/>
      <c r="BE54" s="227"/>
      <c r="BF54" s="228"/>
      <c r="BG54" s="79"/>
      <c r="BH54" s="226"/>
      <c r="BI54" s="227"/>
      <c r="BJ54" s="227"/>
      <c r="BK54" s="227"/>
      <c r="BL54" s="227"/>
      <c r="BM54" s="227"/>
      <c r="BN54" s="227"/>
      <c r="BO54" s="227"/>
      <c r="BP54" s="227"/>
      <c r="BQ54" s="227"/>
      <c r="BR54" s="227"/>
      <c r="BS54" s="227"/>
      <c r="BT54" s="227"/>
      <c r="BU54" s="227"/>
      <c r="BV54" s="227"/>
      <c r="BW54" s="227"/>
      <c r="BX54" s="227"/>
      <c r="BY54" s="227"/>
      <c r="BZ54" s="227"/>
      <c r="CA54" s="228"/>
      <c r="CB54" s="62"/>
      <c r="CC54" s="223"/>
      <c r="CD54" s="224"/>
      <c r="CE54" s="224"/>
      <c r="CF54" s="224"/>
      <c r="CG54" s="224"/>
      <c r="CH54" s="224"/>
      <c r="CI54" s="224"/>
      <c r="CJ54" s="224"/>
      <c r="CK54" s="224"/>
      <c r="CL54" s="224"/>
      <c r="CM54" s="224"/>
      <c r="CN54" s="224"/>
      <c r="CO54" s="224"/>
      <c r="CP54" s="224"/>
      <c r="CQ54" s="224"/>
      <c r="CR54" s="224"/>
      <c r="CS54" s="224"/>
      <c r="CT54" s="224"/>
      <c r="CU54" s="224"/>
      <c r="CV54" s="224"/>
      <c r="CW54" s="225"/>
      <c r="CX54" s="33"/>
      <c r="CY54" s="33"/>
      <c r="CZ54" s="33"/>
    </row>
    <row r="55" spans="1:105">
      <c r="B55" s="69"/>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236"/>
      <c r="AL55" s="233"/>
      <c r="AM55" s="232"/>
      <c r="AN55" s="232"/>
      <c r="AO55" s="232"/>
      <c r="AP55" s="232"/>
      <c r="AQ55" s="232"/>
      <c r="AR55" s="232"/>
      <c r="AS55" s="232"/>
      <c r="AT55" s="232"/>
      <c r="AU55" s="232"/>
      <c r="AV55" s="232"/>
      <c r="AW55" s="232"/>
      <c r="AX55" s="232"/>
      <c r="AY55" s="232"/>
      <c r="AZ55" s="232"/>
      <c r="BA55" s="232"/>
      <c r="BB55" s="232"/>
      <c r="BC55" s="232"/>
      <c r="BD55" s="232"/>
      <c r="BE55" s="232"/>
      <c r="BF55" s="232"/>
      <c r="BG55" s="79"/>
      <c r="BH55" s="232"/>
      <c r="BI55" s="232"/>
      <c r="BJ55" s="232"/>
      <c r="BK55" s="232"/>
      <c r="BL55" s="232"/>
      <c r="BM55" s="232"/>
      <c r="BN55" s="232"/>
      <c r="BO55" s="232"/>
      <c r="BP55" s="232"/>
      <c r="BQ55" s="232"/>
      <c r="BR55" s="232"/>
      <c r="BS55" s="232"/>
      <c r="BT55" s="232"/>
      <c r="BU55" s="232"/>
      <c r="BV55" s="232"/>
      <c r="BW55" s="232"/>
      <c r="BX55" s="232"/>
      <c r="BY55" s="232"/>
      <c r="BZ55" s="232"/>
      <c r="CA55" s="232"/>
      <c r="CB55" s="62"/>
      <c r="CC55" s="223"/>
      <c r="CD55" s="224"/>
      <c r="CE55" s="224"/>
      <c r="CF55" s="224"/>
      <c r="CG55" s="224"/>
      <c r="CH55" s="224"/>
      <c r="CI55" s="224"/>
      <c r="CJ55" s="224"/>
      <c r="CK55" s="224"/>
      <c r="CL55" s="224"/>
      <c r="CM55" s="224"/>
      <c r="CN55" s="224"/>
      <c r="CO55" s="224"/>
      <c r="CP55" s="224"/>
      <c r="CQ55" s="224"/>
      <c r="CR55" s="224"/>
      <c r="CS55" s="224"/>
      <c r="CT55" s="224"/>
      <c r="CU55" s="224"/>
      <c r="CV55" s="224"/>
      <c r="CW55" s="225"/>
      <c r="CX55" s="33"/>
      <c r="CY55" s="33"/>
      <c r="CZ55" s="33"/>
    </row>
    <row r="56" spans="1:105">
      <c r="B56" s="69"/>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236"/>
      <c r="AL56" s="233"/>
      <c r="AM56" s="188" t="s">
        <v>95</v>
      </c>
      <c r="AN56" s="184"/>
      <c r="AO56" s="184"/>
      <c r="AP56" s="184"/>
      <c r="AQ56" s="184"/>
      <c r="AR56" s="184"/>
      <c r="AS56" s="184"/>
      <c r="AT56" s="184"/>
      <c r="AU56" s="184"/>
      <c r="AV56" s="184"/>
      <c r="AW56" s="184"/>
      <c r="AX56" s="184"/>
      <c r="AY56" s="184"/>
      <c r="AZ56" s="184"/>
      <c r="BA56" s="184"/>
      <c r="BB56" s="184"/>
      <c r="BC56" s="184"/>
      <c r="BD56" s="184"/>
      <c r="BE56" s="184"/>
      <c r="BF56" s="189"/>
      <c r="BG56" s="79"/>
      <c r="BH56" s="101" t="s">
        <v>96</v>
      </c>
      <c r="BI56" s="102"/>
      <c r="BJ56" s="102"/>
      <c r="BK56" s="102"/>
      <c r="BL56" s="102"/>
      <c r="BM56" s="102"/>
      <c r="BN56" s="102"/>
      <c r="BO56" s="102"/>
      <c r="BP56" s="102"/>
      <c r="BQ56" s="102"/>
      <c r="BR56" s="102"/>
      <c r="BS56" s="102"/>
      <c r="BT56" s="102"/>
      <c r="BU56" s="102"/>
      <c r="BV56" s="102"/>
      <c r="BW56" s="102"/>
      <c r="BX56" s="102"/>
      <c r="BY56" s="102"/>
      <c r="BZ56" s="102"/>
      <c r="CA56" s="103"/>
      <c r="CB56" s="62"/>
      <c r="CC56" s="223"/>
      <c r="CD56" s="224"/>
      <c r="CE56" s="224"/>
      <c r="CF56" s="224"/>
      <c r="CG56" s="224"/>
      <c r="CH56" s="224"/>
      <c r="CI56" s="224"/>
      <c r="CJ56" s="224"/>
      <c r="CK56" s="224"/>
      <c r="CL56" s="224"/>
      <c r="CM56" s="224"/>
      <c r="CN56" s="224"/>
      <c r="CO56" s="224"/>
      <c r="CP56" s="224"/>
      <c r="CQ56" s="224"/>
      <c r="CR56" s="224"/>
      <c r="CS56" s="224"/>
      <c r="CT56" s="224"/>
      <c r="CU56" s="224"/>
      <c r="CV56" s="224"/>
      <c r="CW56" s="225"/>
      <c r="CX56" s="33"/>
      <c r="CY56" s="33"/>
      <c r="CZ56" s="33"/>
    </row>
    <row r="57" spans="1:105">
      <c r="B57" s="69"/>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236"/>
      <c r="AL57" s="233"/>
      <c r="AM57" s="229" t="s">
        <v>204</v>
      </c>
      <c r="AN57" s="230"/>
      <c r="AO57" s="230"/>
      <c r="AP57" s="230"/>
      <c r="AQ57" s="230"/>
      <c r="AR57" s="230"/>
      <c r="AS57" s="230"/>
      <c r="AT57" s="230"/>
      <c r="AU57" s="230"/>
      <c r="AV57" s="230"/>
      <c r="AW57" s="230"/>
      <c r="AX57" s="230"/>
      <c r="AY57" s="230"/>
      <c r="AZ57" s="230"/>
      <c r="BA57" s="230"/>
      <c r="BB57" s="230"/>
      <c r="BC57" s="230"/>
      <c r="BD57" s="230"/>
      <c r="BE57" s="230"/>
      <c r="BF57" s="231"/>
      <c r="BG57" s="79"/>
      <c r="BH57" s="223" t="s">
        <v>205</v>
      </c>
      <c r="BI57" s="224"/>
      <c r="BJ57" s="224"/>
      <c r="BK57" s="224"/>
      <c r="BL57" s="224"/>
      <c r="BM57" s="224"/>
      <c r="BN57" s="224"/>
      <c r="BO57" s="224"/>
      <c r="BP57" s="224"/>
      <c r="BQ57" s="224"/>
      <c r="BR57" s="224"/>
      <c r="BS57" s="224"/>
      <c r="BT57" s="224"/>
      <c r="BU57" s="224"/>
      <c r="BV57" s="224"/>
      <c r="BW57" s="224"/>
      <c r="BX57" s="224"/>
      <c r="BY57" s="224"/>
      <c r="BZ57" s="224"/>
      <c r="CA57" s="225"/>
      <c r="CB57" s="62"/>
      <c r="CC57" s="223"/>
      <c r="CD57" s="224"/>
      <c r="CE57" s="224"/>
      <c r="CF57" s="224"/>
      <c r="CG57" s="224"/>
      <c r="CH57" s="224"/>
      <c r="CI57" s="224"/>
      <c r="CJ57" s="224"/>
      <c r="CK57" s="224"/>
      <c r="CL57" s="224"/>
      <c r="CM57" s="224"/>
      <c r="CN57" s="224"/>
      <c r="CO57" s="224"/>
      <c r="CP57" s="224"/>
      <c r="CQ57" s="224"/>
      <c r="CR57" s="224"/>
      <c r="CS57" s="224"/>
      <c r="CT57" s="224"/>
      <c r="CU57" s="224"/>
      <c r="CV57" s="224"/>
      <c r="CW57" s="225"/>
      <c r="CX57" s="33"/>
      <c r="CY57" s="33"/>
      <c r="CZ57" s="33"/>
    </row>
    <row r="58" spans="1:105">
      <c r="B58" s="69"/>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236"/>
      <c r="AL58" s="233"/>
      <c r="AM58" s="223"/>
      <c r="AN58" s="224"/>
      <c r="AO58" s="224"/>
      <c r="AP58" s="224"/>
      <c r="AQ58" s="224"/>
      <c r="AR58" s="224"/>
      <c r="AS58" s="224"/>
      <c r="AT58" s="224"/>
      <c r="AU58" s="224"/>
      <c r="AV58" s="224"/>
      <c r="AW58" s="224"/>
      <c r="AX58" s="224"/>
      <c r="AY58" s="224"/>
      <c r="AZ58" s="224"/>
      <c r="BA58" s="224"/>
      <c r="BB58" s="224"/>
      <c r="BC58" s="224"/>
      <c r="BD58" s="224"/>
      <c r="BE58" s="224"/>
      <c r="BF58" s="225"/>
      <c r="BG58" s="79"/>
      <c r="BH58" s="223"/>
      <c r="BI58" s="224"/>
      <c r="BJ58" s="224"/>
      <c r="BK58" s="224"/>
      <c r="BL58" s="224"/>
      <c r="BM58" s="224"/>
      <c r="BN58" s="224"/>
      <c r="BO58" s="224"/>
      <c r="BP58" s="224"/>
      <c r="BQ58" s="224"/>
      <c r="BR58" s="224"/>
      <c r="BS58" s="224"/>
      <c r="BT58" s="224"/>
      <c r="BU58" s="224"/>
      <c r="BV58" s="224"/>
      <c r="BW58" s="224"/>
      <c r="BX58" s="224"/>
      <c r="BY58" s="224"/>
      <c r="BZ58" s="224"/>
      <c r="CA58" s="225"/>
      <c r="CB58" s="62"/>
      <c r="CC58" s="223"/>
      <c r="CD58" s="224"/>
      <c r="CE58" s="224"/>
      <c r="CF58" s="224"/>
      <c r="CG58" s="224"/>
      <c r="CH58" s="224"/>
      <c r="CI58" s="224"/>
      <c r="CJ58" s="224"/>
      <c r="CK58" s="224"/>
      <c r="CL58" s="224"/>
      <c r="CM58" s="224"/>
      <c r="CN58" s="224"/>
      <c r="CO58" s="224"/>
      <c r="CP58" s="224"/>
      <c r="CQ58" s="224"/>
      <c r="CR58" s="224"/>
      <c r="CS58" s="224"/>
      <c r="CT58" s="224"/>
      <c r="CU58" s="224"/>
      <c r="CV58" s="224"/>
      <c r="CW58" s="225"/>
      <c r="CX58" s="33"/>
      <c r="CY58" s="33"/>
      <c r="CZ58" s="33"/>
    </row>
    <row r="59" spans="1:105">
      <c r="B59" s="197"/>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237"/>
      <c r="AL59" s="234"/>
      <c r="AM59" s="226"/>
      <c r="AN59" s="227"/>
      <c r="AO59" s="227"/>
      <c r="AP59" s="227"/>
      <c r="AQ59" s="227"/>
      <c r="AR59" s="227"/>
      <c r="AS59" s="227"/>
      <c r="AT59" s="227"/>
      <c r="AU59" s="227"/>
      <c r="AV59" s="227"/>
      <c r="AW59" s="227"/>
      <c r="AX59" s="227"/>
      <c r="AY59" s="227"/>
      <c r="AZ59" s="227"/>
      <c r="BA59" s="227"/>
      <c r="BB59" s="227"/>
      <c r="BC59" s="227"/>
      <c r="BD59" s="227"/>
      <c r="BE59" s="227"/>
      <c r="BF59" s="228"/>
      <c r="BG59" s="235"/>
      <c r="BH59" s="226"/>
      <c r="BI59" s="227"/>
      <c r="BJ59" s="227"/>
      <c r="BK59" s="227"/>
      <c r="BL59" s="227"/>
      <c r="BM59" s="227"/>
      <c r="BN59" s="227"/>
      <c r="BO59" s="227"/>
      <c r="BP59" s="227"/>
      <c r="BQ59" s="227"/>
      <c r="BR59" s="227"/>
      <c r="BS59" s="227"/>
      <c r="BT59" s="227"/>
      <c r="BU59" s="227"/>
      <c r="BV59" s="227"/>
      <c r="BW59" s="227"/>
      <c r="BX59" s="227"/>
      <c r="BY59" s="227"/>
      <c r="BZ59" s="227"/>
      <c r="CA59" s="228"/>
      <c r="CB59" s="68"/>
      <c r="CC59" s="226"/>
      <c r="CD59" s="227"/>
      <c r="CE59" s="227"/>
      <c r="CF59" s="227"/>
      <c r="CG59" s="227"/>
      <c r="CH59" s="227"/>
      <c r="CI59" s="227"/>
      <c r="CJ59" s="227"/>
      <c r="CK59" s="227"/>
      <c r="CL59" s="227"/>
      <c r="CM59" s="227"/>
      <c r="CN59" s="227"/>
      <c r="CO59" s="227"/>
      <c r="CP59" s="227"/>
      <c r="CQ59" s="227"/>
      <c r="CR59" s="227"/>
      <c r="CS59" s="227"/>
      <c r="CT59" s="227"/>
      <c r="CU59" s="227"/>
      <c r="CV59" s="227"/>
      <c r="CW59" s="228"/>
      <c r="CX59" s="33"/>
      <c r="CY59" s="33"/>
      <c r="CZ59" s="33"/>
    </row>
  </sheetData>
  <mergeCells count="492">
    <mergeCell ref="BT17:CW17"/>
    <mergeCell ref="BT18:CW19"/>
    <mergeCell ref="BT30:CW31"/>
    <mergeCell ref="BT32:CW33"/>
    <mergeCell ref="BT34:CW35"/>
    <mergeCell ref="BT36:CW37"/>
    <mergeCell ref="BT38:CW38"/>
    <mergeCell ref="BT39:CW39"/>
    <mergeCell ref="B14:BH14"/>
    <mergeCell ref="BI11:BI39"/>
    <mergeCell ref="L11:L13"/>
    <mergeCell ref="BJ11:CW11"/>
    <mergeCell ref="CI12:CW12"/>
    <mergeCell ref="BT13:CW13"/>
    <mergeCell ref="BT14:CW14"/>
    <mergeCell ref="J26:L26"/>
    <mergeCell ref="J22:L22"/>
    <mergeCell ref="AL24:AU24"/>
    <mergeCell ref="AV24:AX24"/>
    <mergeCell ref="AY24:BH24"/>
    <mergeCell ref="AV30:AX30"/>
    <mergeCell ref="AL27:AU27"/>
    <mergeCell ref="AL28:AU28"/>
    <mergeCell ref="AH36:AJ36"/>
    <mergeCell ref="CW41:CW49"/>
    <mergeCell ref="AK15:AK39"/>
    <mergeCell ref="X40:CW40"/>
    <mergeCell ref="B38:H38"/>
    <mergeCell ref="E39:H41"/>
    <mergeCell ref="B42:H44"/>
    <mergeCell ref="B45:H45"/>
    <mergeCell ref="E46:H48"/>
    <mergeCell ref="B49:H49"/>
    <mergeCell ref="BT15:CW15"/>
    <mergeCell ref="BT16:CW16"/>
    <mergeCell ref="X19:AG20"/>
    <mergeCell ref="AL22:AU22"/>
    <mergeCell ref="BT20:CW20"/>
    <mergeCell ref="BT21:CW21"/>
    <mergeCell ref="BT22:CW22"/>
    <mergeCell ref="BT23:CW23"/>
    <mergeCell ref="BT24:CW25"/>
    <mergeCell ref="BT26:CW27"/>
    <mergeCell ref="BT28:CW29"/>
    <mergeCell ref="B22:D24"/>
    <mergeCell ref="P21:V21"/>
    <mergeCell ref="AL25:BH25"/>
    <mergeCell ref="M26:O26"/>
    <mergeCell ref="B2:S2"/>
    <mergeCell ref="B10:CW10"/>
    <mergeCell ref="BT12:CH12"/>
    <mergeCell ref="M11:S11"/>
    <mergeCell ref="T11:V11"/>
    <mergeCell ref="M12:S13"/>
    <mergeCell ref="T12:V13"/>
    <mergeCell ref="X11:AG13"/>
    <mergeCell ref="W11:W13"/>
    <mergeCell ref="BJ13:BS13"/>
    <mergeCell ref="AY11:AY13"/>
    <mergeCell ref="AZ11:BE12"/>
    <mergeCell ref="I11:K13"/>
    <mergeCell ref="AK11:AK13"/>
    <mergeCell ref="B6:G6"/>
    <mergeCell ref="U6:Z6"/>
    <mergeCell ref="AA7:AF7"/>
    <mergeCell ref="B3:G3"/>
    <mergeCell ref="B8:G8"/>
    <mergeCell ref="B9:G9"/>
    <mergeCell ref="U9:Z9"/>
    <mergeCell ref="H6:S6"/>
    <mergeCell ref="H7:S7"/>
    <mergeCell ref="H8:S8"/>
    <mergeCell ref="BH52:CA54"/>
    <mergeCell ref="AM56:BF56"/>
    <mergeCell ref="BH56:CA56"/>
    <mergeCell ref="AM57:BF59"/>
    <mergeCell ref="BH57:CA59"/>
    <mergeCell ref="B50:CW50"/>
    <mergeCell ref="CC51:CW51"/>
    <mergeCell ref="CC52:CW59"/>
    <mergeCell ref="AM55:BF55"/>
    <mergeCell ref="BH55:CA55"/>
    <mergeCell ref="B51:AK51"/>
    <mergeCell ref="AL51:AL59"/>
    <mergeCell ref="AM51:BF51"/>
    <mergeCell ref="BG51:BG59"/>
    <mergeCell ref="BH51:CA51"/>
    <mergeCell ref="CB51:CB59"/>
    <mergeCell ref="B52:AK59"/>
    <mergeCell ref="AM52:BF54"/>
    <mergeCell ref="B31:H31"/>
    <mergeCell ref="E32:H34"/>
    <mergeCell ref="B35:H37"/>
    <mergeCell ref="B32:D34"/>
    <mergeCell ref="P41:V41"/>
    <mergeCell ref="P42:V42"/>
    <mergeCell ref="P43:V43"/>
    <mergeCell ref="P38:V38"/>
    <mergeCell ref="P35:V35"/>
    <mergeCell ref="B39:D41"/>
    <mergeCell ref="J32:L32"/>
    <mergeCell ref="J33:L33"/>
    <mergeCell ref="I15:I49"/>
    <mergeCell ref="M21:O21"/>
    <mergeCell ref="B46:D48"/>
    <mergeCell ref="M31:O31"/>
    <mergeCell ref="M32:O32"/>
    <mergeCell ref="J49:L49"/>
    <mergeCell ref="J36:L36"/>
    <mergeCell ref="J21:L21"/>
    <mergeCell ref="J16:L16"/>
    <mergeCell ref="B17:D19"/>
    <mergeCell ref="AY27:BH27"/>
    <mergeCell ref="AY28:BH28"/>
    <mergeCell ref="AY29:BH29"/>
    <mergeCell ref="AY30:BH30"/>
    <mergeCell ref="AY31:BH31"/>
    <mergeCell ref="J27:V30"/>
    <mergeCell ref="J31:L31"/>
    <mergeCell ref="P31:V31"/>
    <mergeCell ref="P26:V26"/>
    <mergeCell ref="X26:AJ26"/>
    <mergeCell ref="AV26:AX26"/>
    <mergeCell ref="B16:H16"/>
    <mergeCell ref="E17:H19"/>
    <mergeCell ref="B20:H20"/>
    <mergeCell ref="AY26:BH26"/>
    <mergeCell ref="J18:V20"/>
    <mergeCell ref="J25:V25"/>
    <mergeCell ref="B21:H21"/>
    <mergeCell ref="E22:H24"/>
    <mergeCell ref="B25:H25"/>
    <mergeCell ref="B26:H26"/>
    <mergeCell ref="J24:L24"/>
    <mergeCell ref="B27:D29"/>
    <mergeCell ref="M38:O38"/>
    <mergeCell ref="J23:L23"/>
    <mergeCell ref="AV31:AX31"/>
    <mergeCell ref="AL32:BH32"/>
    <mergeCell ref="AL29:AU29"/>
    <mergeCell ref="AL30:AU30"/>
    <mergeCell ref="AL36:BH36"/>
    <mergeCell ref="AH38:AJ38"/>
    <mergeCell ref="M35:O35"/>
    <mergeCell ref="M36:O36"/>
    <mergeCell ref="J35:L35"/>
    <mergeCell ref="J34:L34"/>
    <mergeCell ref="M33:O33"/>
    <mergeCell ref="M34:O34"/>
    <mergeCell ref="P36:V36"/>
    <mergeCell ref="P34:V34"/>
    <mergeCell ref="P33:V33"/>
    <mergeCell ref="P32:V32"/>
    <mergeCell ref="J37:V37"/>
    <mergeCell ref="J38:L38"/>
    <mergeCell ref="E27:H29"/>
    <mergeCell ref="B30:H30"/>
    <mergeCell ref="CP45:CV45"/>
    <mergeCell ref="CP46:CV46"/>
    <mergeCell ref="BV42:BX42"/>
    <mergeCell ref="BY42:CA42"/>
    <mergeCell ref="BU43:CA43"/>
    <mergeCell ref="BU44:CA44"/>
    <mergeCell ref="BU45:CA45"/>
    <mergeCell ref="BU46:CA46"/>
    <mergeCell ref="BJ30:BS31"/>
    <mergeCell ref="BJ39:BS39"/>
    <mergeCell ref="BJ38:BS38"/>
    <mergeCell ref="BJ34:BS35"/>
    <mergeCell ref="BJ36:BS37"/>
    <mergeCell ref="X41:CV41"/>
    <mergeCell ref="BA42:BC42"/>
    <mergeCell ref="BD42:BF42"/>
    <mergeCell ref="AZ43:BF43"/>
    <mergeCell ref="CP47:CV47"/>
    <mergeCell ref="AE43:AK43"/>
    <mergeCell ref="AE44:AK44"/>
    <mergeCell ref="AE45:AK45"/>
    <mergeCell ref="AE46:AK46"/>
    <mergeCell ref="AE47:AK47"/>
    <mergeCell ref="AE42:AK42"/>
    <mergeCell ref="CF42:CH42"/>
    <mergeCell ref="CB43:CH43"/>
    <mergeCell ref="CB44:CH44"/>
    <mergeCell ref="CB45:CH45"/>
    <mergeCell ref="CB46:CH46"/>
    <mergeCell ref="CQ42:CS42"/>
    <mergeCell ref="CT42:CV42"/>
    <mergeCell ref="CP43:CV43"/>
    <mergeCell ref="CP44:CV44"/>
    <mergeCell ref="BO42:BQ42"/>
    <mergeCell ref="BR42:BT42"/>
    <mergeCell ref="BN43:BT43"/>
    <mergeCell ref="BN44:BT44"/>
    <mergeCell ref="BN45:BT45"/>
    <mergeCell ref="BN46:BT46"/>
    <mergeCell ref="CB47:CH47"/>
    <mergeCell ref="CI47:CO47"/>
    <mergeCell ref="CP48:CV48"/>
    <mergeCell ref="AS49:AY49"/>
    <mergeCell ref="AZ49:BF49"/>
    <mergeCell ref="BG49:BM49"/>
    <mergeCell ref="BN49:BT49"/>
    <mergeCell ref="BU49:CA49"/>
    <mergeCell ref="CB49:CH49"/>
    <mergeCell ref="CI49:CO49"/>
    <mergeCell ref="CP49:CV49"/>
    <mergeCell ref="AS48:AY48"/>
    <mergeCell ref="AZ48:BF48"/>
    <mergeCell ref="BG48:BM48"/>
    <mergeCell ref="BN48:BT48"/>
    <mergeCell ref="BU48:CA48"/>
    <mergeCell ref="CB48:CH48"/>
    <mergeCell ref="CI48:CO48"/>
    <mergeCell ref="BU47:CA47"/>
    <mergeCell ref="CC42:CE42"/>
    <mergeCell ref="CJ42:CL42"/>
    <mergeCell ref="CM42:CO42"/>
    <mergeCell ref="CI43:CO43"/>
    <mergeCell ref="CI44:CO44"/>
    <mergeCell ref="CI45:CO45"/>
    <mergeCell ref="CI46:CO46"/>
    <mergeCell ref="AE48:AK48"/>
    <mergeCell ref="BG47:BM47"/>
    <mergeCell ref="AZ44:BF44"/>
    <mergeCell ref="AZ45:BF45"/>
    <mergeCell ref="AZ46:BF46"/>
    <mergeCell ref="AZ47:BF47"/>
    <mergeCell ref="AL47:AR47"/>
    <mergeCell ref="BG44:BM44"/>
    <mergeCell ref="BG45:BM45"/>
    <mergeCell ref="BG46:BM46"/>
    <mergeCell ref="BH42:BJ42"/>
    <mergeCell ref="BK42:BM42"/>
    <mergeCell ref="BG43:BM43"/>
    <mergeCell ref="BN47:BT47"/>
    <mergeCell ref="AL48:AR48"/>
    <mergeCell ref="AL49:AR49"/>
    <mergeCell ref="AL31:AU31"/>
    <mergeCell ref="AE49:AK49"/>
    <mergeCell ref="AS47:AY47"/>
    <mergeCell ref="AH31:AJ31"/>
    <mergeCell ref="X33:AJ33"/>
    <mergeCell ref="AY34:BB34"/>
    <mergeCell ref="BF34:BH34"/>
    <mergeCell ref="AL37:BH39"/>
    <mergeCell ref="AH39:AJ39"/>
    <mergeCell ref="X34:AG34"/>
    <mergeCell ref="X35:AG35"/>
    <mergeCell ref="X36:AG36"/>
    <mergeCell ref="X44:AD44"/>
    <mergeCell ref="X31:AG31"/>
    <mergeCell ref="X42:AD42"/>
    <mergeCell ref="X43:AD43"/>
    <mergeCell ref="AL43:AR43"/>
    <mergeCell ref="AL44:AR44"/>
    <mergeCell ref="AL45:AR45"/>
    <mergeCell ref="AL46:AR46"/>
    <mergeCell ref="AM42:AO42"/>
    <mergeCell ref="AP42:AR42"/>
    <mergeCell ref="AT42:AV42"/>
    <mergeCell ref="AW42:AY42"/>
    <mergeCell ref="AS43:AY43"/>
    <mergeCell ref="AS44:AY44"/>
    <mergeCell ref="AS45:AY45"/>
    <mergeCell ref="AS46:AY46"/>
    <mergeCell ref="AH15:AJ16"/>
    <mergeCell ref="AH22:AJ23"/>
    <mergeCell ref="BJ32:BS33"/>
    <mergeCell ref="AV27:AX27"/>
    <mergeCell ref="AL20:AU20"/>
    <mergeCell ref="AL19:AU19"/>
    <mergeCell ref="AV19:AX19"/>
    <mergeCell ref="AV20:AX20"/>
    <mergeCell ref="BJ16:BS16"/>
    <mergeCell ref="BJ17:BS17"/>
    <mergeCell ref="AL26:AU26"/>
    <mergeCell ref="AV29:AX29"/>
    <mergeCell ref="AL33:AU33"/>
    <mergeCell ref="AV33:AX33"/>
    <mergeCell ref="AY33:BB33"/>
    <mergeCell ref="AH17:AJ17"/>
    <mergeCell ref="AH19:AJ20"/>
    <mergeCell ref="BJ22:BS22"/>
    <mergeCell ref="AL21:AU21"/>
    <mergeCell ref="AV21:AX21"/>
    <mergeCell ref="AH24:AJ24"/>
    <mergeCell ref="AH30:AJ30"/>
    <mergeCell ref="AI21:AJ21"/>
    <mergeCell ref="AV22:AX22"/>
    <mergeCell ref="J46:L46"/>
    <mergeCell ref="J47:L47"/>
    <mergeCell ref="M39:O39"/>
    <mergeCell ref="M45:O45"/>
    <mergeCell ref="X47:AD47"/>
    <mergeCell ref="P47:V47"/>
    <mergeCell ref="X45:AD45"/>
    <mergeCell ref="X46:AD46"/>
    <mergeCell ref="M41:O41"/>
    <mergeCell ref="J45:L45"/>
    <mergeCell ref="J40:L40"/>
    <mergeCell ref="M42:O42"/>
    <mergeCell ref="M43:O43"/>
    <mergeCell ref="J41:L41"/>
    <mergeCell ref="J42:L42"/>
    <mergeCell ref="J43:L43"/>
    <mergeCell ref="W15:W49"/>
    <mergeCell ref="P48:V48"/>
    <mergeCell ref="P49:V49"/>
    <mergeCell ref="P45:V45"/>
    <mergeCell ref="P46:V46"/>
    <mergeCell ref="X24:AG24"/>
    <mergeCell ref="X22:AG23"/>
    <mergeCell ref="X28:AA28"/>
    <mergeCell ref="X32:AG32"/>
    <mergeCell ref="M47:O47"/>
    <mergeCell ref="M22:O22"/>
    <mergeCell ref="X38:AG38"/>
    <mergeCell ref="X39:AG39"/>
    <mergeCell ref="X37:AJ37"/>
    <mergeCell ref="M49:O49"/>
    <mergeCell ref="M46:O46"/>
    <mergeCell ref="M40:O40"/>
    <mergeCell ref="AH34:AJ34"/>
    <mergeCell ref="X48:AD48"/>
    <mergeCell ref="X49:AD49"/>
    <mergeCell ref="X30:AG30"/>
    <mergeCell ref="P24:V24"/>
    <mergeCell ref="P23:V23"/>
    <mergeCell ref="P22:V22"/>
    <mergeCell ref="M23:O23"/>
    <mergeCell ref="M24:O24"/>
    <mergeCell ref="J44:V44"/>
    <mergeCell ref="P40:V40"/>
    <mergeCell ref="P39:V39"/>
    <mergeCell ref="H9:S9"/>
    <mergeCell ref="X18:AJ18"/>
    <mergeCell ref="AH11:AJ13"/>
    <mergeCell ref="X17:AG17"/>
    <mergeCell ref="B5:G5"/>
    <mergeCell ref="B4:G4"/>
    <mergeCell ref="J15:L15"/>
    <mergeCell ref="M15:O15"/>
    <mergeCell ref="H3:S3"/>
    <mergeCell ref="B11:H13"/>
    <mergeCell ref="H4:S4"/>
    <mergeCell ref="H5:S5"/>
    <mergeCell ref="U4:Z4"/>
    <mergeCell ref="U3:Z3"/>
    <mergeCell ref="P15:V15"/>
    <mergeCell ref="M16:O16"/>
    <mergeCell ref="M17:O17"/>
    <mergeCell ref="X15:AG16"/>
    <mergeCell ref="P16:V16"/>
    <mergeCell ref="P17:V17"/>
    <mergeCell ref="J17:L17"/>
    <mergeCell ref="B15:H15"/>
    <mergeCell ref="U7:Z7"/>
    <mergeCell ref="B7:G7"/>
    <mergeCell ref="BH4:BM4"/>
    <mergeCell ref="CN8:CO8"/>
    <mergeCell ref="CN9:CO9"/>
    <mergeCell ref="CG2:CG9"/>
    <mergeCell ref="CH2:CW2"/>
    <mergeCell ref="CH6:CM6"/>
    <mergeCell ref="CH3:CM3"/>
    <mergeCell ref="CH4:CM4"/>
    <mergeCell ref="AA5:AF5"/>
    <mergeCell ref="AH3:AL5"/>
    <mergeCell ref="AH2:BF2"/>
    <mergeCell ref="BU3:BZ3"/>
    <mergeCell ref="CA3:CF3"/>
    <mergeCell ref="AA4:AF4"/>
    <mergeCell ref="BU5:BZ5"/>
    <mergeCell ref="CP3:CU3"/>
    <mergeCell ref="AA9:AF9"/>
    <mergeCell ref="CN3:CO3"/>
    <mergeCell ref="CH8:CM8"/>
    <mergeCell ref="CH9:CM9"/>
    <mergeCell ref="BH3:BM3"/>
    <mergeCell ref="BN3:BS3"/>
    <mergeCell ref="AA3:AF3"/>
    <mergeCell ref="BT2:BT9"/>
    <mergeCell ref="BN8:BS8"/>
    <mergeCell ref="AM8:BF8"/>
    <mergeCell ref="BF11:BH12"/>
    <mergeCell ref="AL18:BH18"/>
    <mergeCell ref="BU4:BZ4"/>
    <mergeCell ref="BU2:CF2"/>
    <mergeCell ref="BH2:BS2"/>
    <mergeCell ref="U8:Z8"/>
    <mergeCell ref="AA8:AF8"/>
    <mergeCell ref="AH8:AL8"/>
    <mergeCell ref="AH7:AL7"/>
    <mergeCell ref="AA6:AF6"/>
    <mergeCell ref="AM7:BF7"/>
    <mergeCell ref="CA5:CF5"/>
    <mergeCell ref="BU7:BZ7"/>
    <mergeCell ref="AG2:AG9"/>
    <mergeCell ref="U2:AF2"/>
    <mergeCell ref="AM3:BF5"/>
    <mergeCell ref="AH6:AL6"/>
    <mergeCell ref="AM6:BF6"/>
    <mergeCell ref="BU8:CF9"/>
    <mergeCell ref="BN4:BS4"/>
    <mergeCell ref="BH5:BM5"/>
    <mergeCell ref="CA4:CF4"/>
    <mergeCell ref="CV3:CW3"/>
    <mergeCell ref="CV4:CW4"/>
    <mergeCell ref="AV11:AX13"/>
    <mergeCell ref="U5:Z5"/>
    <mergeCell ref="BJ23:BS23"/>
    <mergeCell ref="BJ24:BS25"/>
    <mergeCell ref="AV28:AX28"/>
    <mergeCell ref="AY22:BH22"/>
    <mergeCell ref="AL23:AU23"/>
    <mergeCell ref="AV23:AX23"/>
    <mergeCell ref="AY23:BH23"/>
    <mergeCell ref="AB28:AD28"/>
    <mergeCell ref="AB27:AD27"/>
    <mergeCell ref="AE27:AG27"/>
    <mergeCell ref="AE28:AG28"/>
    <mergeCell ref="AH27:AJ27"/>
    <mergeCell ref="AH28:AJ28"/>
    <mergeCell ref="X27:AA27"/>
    <mergeCell ref="X21:AG21"/>
    <mergeCell ref="CV7:CW7"/>
    <mergeCell ref="CV8:CW8"/>
    <mergeCell ref="CP9:CU9"/>
    <mergeCell ref="AX15:BH15"/>
    <mergeCell ref="AW15:AW17"/>
    <mergeCell ref="CN4:CO4"/>
    <mergeCell ref="CN5:CO5"/>
    <mergeCell ref="CN6:CO6"/>
    <mergeCell ref="CP4:CU4"/>
    <mergeCell ref="CP5:CU5"/>
    <mergeCell ref="CP6:CU6"/>
    <mergeCell ref="CH7:CM7"/>
    <mergeCell ref="X29:AJ29"/>
    <mergeCell ref="X25:AJ25"/>
    <mergeCell ref="AL15:AV15"/>
    <mergeCell ref="AZ13:BE13"/>
    <mergeCell ref="BF13:BH13"/>
    <mergeCell ref="BJ15:BS15"/>
    <mergeCell ref="AY19:BH19"/>
    <mergeCell ref="BJ12:BS12"/>
    <mergeCell ref="AH9:AL9"/>
    <mergeCell ref="AM9:BF9"/>
    <mergeCell ref="AL11:AU13"/>
    <mergeCell ref="BN5:BS5"/>
    <mergeCell ref="BH6:BM6"/>
    <mergeCell ref="BN6:BS6"/>
    <mergeCell ref="BH7:BM7"/>
    <mergeCell ref="BN7:BS7"/>
    <mergeCell ref="BH8:BM8"/>
    <mergeCell ref="AY35:BH35"/>
    <mergeCell ref="BH9:BM9"/>
    <mergeCell ref="BN9:BS9"/>
    <mergeCell ref="BJ26:BS27"/>
    <mergeCell ref="BJ28:BS29"/>
    <mergeCell ref="AL16:AV17"/>
    <mergeCell ref="AX16:BH17"/>
    <mergeCell ref="BJ18:BS19"/>
    <mergeCell ref="BJ21:BS21"/>
    <mergeCell ref="AY20:BH20"/>
    <mergeCell ref="AY21:BH21"/>
    <mergeCell ref="BG2:BG9"/>
    <mergeCell ref="BJ20:BS20"/>
    <mergeCell ref="CV5:CW5"/>
    <mergeCell ref="CV6:CW6"/>
    <mergeCell ref="CP7:CU7"/>
    <mergeCell ref="CP8:CU8"/>
    <mergeCell ref="CN7:CO7"/>
    <mergeCell ref="CH5:CM5"/>
    <mergeCell ref="M48:O48"/>
    <mergeCell ref="J39:L39"/>
    <mergeCell ref="J48:L48"/>
    <mergeCell ref="CV9:CW9"/>
    <mergeCell ref="BJ14:BS14"/>
    <mergeCell ref="AV34:AX34"/>
    <mergeCell ref="AL35:AU35"/>
    <mergeCell ref="AH32:AJ32"/>
    <mergeCell ref="AV35:AX35"/>
    <mergeCell ref="AH35:AJ35"/>
    <mergeCell ref="CA7:CF7"/>
    <mergeCell ref="BU6:BZ6"/>
    <mergeCell ref="CA6:CF6"/>
    <mergeCell ref="T2:T9"/>
    <mergeCell ref="BC33:BE33"/>
    <mergeCell ref="AL34:AU34"/>
    <mergeCell ref="BC34:BE34"/>
    <mergeCell ref="BF33:BH33"/>
  </mergeCells>
  <conditionalFormatting sqref="AH22">
    <cfRule type="expression" dxfId="20" priority="34">
      <formula>$AH$22&lt;($AH$19*0.33)</formula>
    </cfRule>
    <cfRule type="expression" dxfId="19" priority="35">
      <formula>$AH$22&lt;($AH$19*0.66)</formula>
    </cfRule>
    <cfRule type="expression" dxfId="18" priority="36">
      <formula>$AH$22&gt;($AH$19*0.66)</formula>
    </cfRule>
  </conditionalFormatting>
  <conditionalFormatting sqref="T12">
    <cfRule type="expression" dxfId="17" priority="20">
      <formula>$T$12&gt;3</formula>
    </cfRule>
    <cfRule type="expression" dxfId="16" priority="26">
      <formula>$T$12=0</formula>
    </cfRule>
  </conditionalFormatting>
  <conditionalFormatting sqref="T12:V13">
    <cfRule type="expression" dxfId="15" priority="25">
      <formula>$T$12&gt;0</formula>
    </cfRule>
  </conditionalFormatting>
  <conditionalFormatting sqref="AM42:AO42">
    <cfRule type="expression" dxfId="14" priority="9">
      <formula>IF($AM$42&gt;0,COUNTA($AL$43:$AR$49)&lt;1,"")</formula>
    </cfRule>
  </conditionalFormatting>
  <conditionalFormatting sqref="AT42:AV42">
    <cfRule type="expression" dxfId="13" priority="8">
      <formula>IF($AT$42&gt;0,COUNTA($AS$43:$AY$49)&lt;1,"")</formula>
    </cfRule>
  </conditionalFormatting>
  <conditionalFormatting sqref="BA42:BC42">
    <cfRule type="expression" dxfId="12" priority="7">
      <formula>IF($BA$42&gt;0,COUNTA($AZ$43:$BF$49)&lt;1,"")</formula>
    </cfRule>
  </conditionalFormatting>
  <conditionalFormatting sqref="BH42:BJ42">
    <cfRule type="expression" dxfId="11" priority="6">
      <formula>IF($BH$42&gt;0,COUNTA($BG$43:$BM$49)&lt;1,"")</formula>
    </cfRule>
  </conditionalFormatting>
  <conditionalFormatting sqref="BO42:BQ42">
    <cfRule type="expression" dxfId="10" priority="5">
      <formula>IF($BO$42&gt;0,COUNTA($BN$43:$BT$49)&lt;1,"")</formula>
    </cfRule>
  </conditionalFormatting>
  <conditionalFormatting sqref="BV42:BX42">
    <cfRule type="expression" dxfId="9" priority="4">
      <formula>IF($BV$42&gt;0,COUNTA($BU$43:$CA$49)&lt;1,"")</formula>
    </cfRule>
  </conditionalFormatting>
  <conditionalFormatting sqref="CC42:CE42">
    <cfRule type="expression" dxfId="8" priority="3">
      <formula>IF($CC$42&gt;0,COUNTA($CB$43:$CH$49)&lt;1,"")</formula>
    </cfRule>
  </conditionalFormatting>
  <conditionalFormatting sqref="CJ42:CL42">
    <cfRule type="expression" dxfId="7" priority="2">
      <formula>IF($CJ$42&gt;0,COUNTA($CI$43:$CO$49)&lt;1,"")</formula>
    </cfRule>
  </conditionalFormatting>
  <conditionalFormatting sqref="CQ42:CS42">
    <cfRule type="expression" dxfId="6" priority="1">
      <formula>IF($CQ$42&gt;0,COUNTA($CP$43:$CV$49)&lt;1,"")</formula>
    </cfRule>
  </conditionalFormatting>
  <pageMargins left="0.75" right="0.75" top="1" bottom="1" header="0.5" footer="0.5"/>
  <pageSetup paperSize="9"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34" r:id="rId3" name="Check Box 10">
              <controlPr defaultSize="0" autoFill="0" autoLine="0" autoPict="0">
                <anchor moveWithCells="1">
                  <from>
                    <xdr:col>27</xdr:col>
                    <xdr:colOff>177800</xdr:colOff>
                    <xdr:row>25</xdr:row>
                    <xdr:rowOff>177800</xdr:rowOff>
                  </from>
                  <to>
                    <xdr:col>30</xdr:col>
                    <xdr:colOff>0</xdr:colOff>
                    <xdr:row>27</xdr:row>
                    <xdr:rowOff>12700</xdr:rowOff>
                  </to>
                </anchor>
              </controlPr>
            </control>
          </mc:Choice>
          <mc:Fallback/>
        </mc:AlternateContent>
        <mc:AlternateContent xmlns:mc="http://schemas.openxmlformats.org/markup-compatibility/2006">
          <mc:Choice Requires="x14">
            <control shapeId="1035" r:id="rId4" name="Check Box 11">
              <controlPr defaultSize="0" autoFill="0" autoLine="0" autoPict="0">
                <anchor moveWithCells="1">
                  <from>
                    <xdr:col>30</xdr:col>
                    <xdr:colOff>177800</xdr:colOff>
                    <xdr:row>25</xdr:row>
                    <xdr:rowOff>177800</xdr:rowOff>
                  </from>
                  <to>
                    <xdr:col>33</xdr:col>
                    <xdr:colOff>0</xdr:colOff>
                    <xdr:row>27</xdr:row>
                    <xdr:rowOff>12700</xdr:rowOff>
                  </to>
                </anchor>
              </controlPr>
            </control>
          </mc:Choice>
          <mc:Fallback/>
        </mc:AlternateContent>
        <mc:AlternateContent xmlns:mc="http://schemas.openxmlformats.org/markup-compatibility/2006">
          <mc:Choice Requires="x14">
            <control shapeId="1036" r:id="rId5" name="Check Box 12">
              <controlPr defaultSize="0" autoFill="0" autoLine="0" autoPict="0">
                <anchor moveWithCells="1">
                  <from>
                    <xdr:col>33</xdr:col>
                    <xdr:colOff>165100</xdr:colOff>
                    <xdr:row>25</xdr:row>
                    <xdr:rowOff>177800</xdr:rowOff>
                  </from>
                  <to>
                    <xdr:col>35</xdr:col>
                    <xdr:colOff>177800</xdr:colOff>
                    <xdr:row>27</xdr:row>
                    <xdr:rowOff>12700</xdr:rowOff>
                  </to>
                </anchor>
              </controlPr>
            </control>
          </mc:Choice>
          <mc:Fallback/>
        </mc:AlternateContent>
        <mc:AlternateContent xmlns:mc="http://schemas.openxmlformats.org/markup-compatibility/2006">
          <mc:Choice Requires="x14">
            <control shapeId="1037" r:id="rId6" name="Check Box 13">
              <controlPr defaultSize="0" autoFill="0" autoLine="0" autoPict="0">
                <anchor moveWithCells="1">
                  <from>
                    <xdr:col>27</xdr:col>
                    <xdr:colOff>177800</xdr:colOff>
                    <xdr:row>26</xdr:row>
                    <xdr:rowOff>177800</xdr:rowOff>
                  </from>
                  <to>
                    <xdr:col>30</xdr:col>
                    <xdr:colOff>0</xdr:colOff>
                    <xdr:row>28</xdr:row>
                    <xdr:rowOff>12700</xdr:rowOff>
                  </to>
                </anchor>
              </controlPr>
            </control>
          </mc:Choice>
          <mc:Fallback/>
        </mc:AlternateContent>
        <mc:AlternateContent xmlns:mc="http://schemas.openxmlformats.org/markup-compatibility/2006">
          <mc:Choice Requires="x14">
            <control shapeId="1038" r:id="rId7" name="Check Box 14">
              <controlPr defaultSize="0" autoFill="0" autoLine="0" autoPict="0">
                <anchor moveWithCells="1">
                  <from>
                    <xdr:col>30</xdr:col>
                    <xdr:colOff>177800</xdr:colOff>
                    <xdr:row>26</xdr:row>
                    <xdr:rowOff>177800</xdr:rowOff>
                  </from>
                  <to>
                    <xdr:col>33</xdr:col>
                    <xdr:colOff>0</xdr:colOff>
                    <xdr:row>28</xdr:row>
                    <xdr:rowOff>12700</xdr:rowOff>
                  </to>
                </anchor>
              </controlPr>
            </control>
          </mc:Choice>
          <mc:Fallback/>
        </mc:AlternateContent>
        <mc:AlternateContent xmlns:mc="http://schemas.openxmlformats.org/markup-compatibility/2006">
          <mc:Choice Requires="x14">
            <control shapeId="1039" r:id="rId8" name="Check Box 15">
              <controlPr defaultSize="0" autoFill="0" autoLine="0" autoPict="0">
                <anchor moveWithCells="1">
                  <from>
                    <xdr:col>33</xdr:col>
                    <xdr:colOff>165100</xdr:colOff>
                    <xdr:row>26</xdr:row>
                    <xdr:rowOff>177800</xdr:rowOff>
                  </from>
                  <to>
                    <xdr:col>35</xdr:col>
                    <xdr:colOff>177800</xdr:colOff>
                    <xdr:row>28</xdr:row>
                    <xdr:rowOff>12700</xdr:rowOff>
                  </to>
                </anchor>
              </controlPr>
            </control>
          </mc:Choice>
          <mc:Fallback/>
        </mc:AlternateContent>
        <mc:AlternateContent xmlns:mc="http://schemas.openxmlformats.org/markup-compatibility/2006">
          <mc:Choice Requires="x14">
            <control shapeId="1042" r:id="rId9" name="Check Box 18">
              <controlPr defaultSize="0" autoFill="0" autoLine="0" autoPict="0">
                <anchor moveWithCells="1">
                  <from>
                    <xdr:col>47</xdr:col>
                    <xdr:colOff>177800</xdr:colOff>
                    <xdr:row>33</xdr:row>
                    <xdr:rowOff>177800</xdr:rowOff>
                  </from>
                  <to>
                    <xdr:col>50</xdr:col>
                    <xdr:colOff>0</xdr:colOff>
                    <xdr:row>35</xdr:row>
                    <xdr:rowOff>12700</xdr:rowOff>
                  </to>
                </anchor>
              </controlPr>
            </control>
          </mc:Choice>
          <mc:Fallback/>
        </mc:AlternateContent>
        <mc:AlternateContent xmlns:mc="http://schemas.openxmlformats.org/markup-compatibility/2006">
          <mc:Choice Requires="x14">
            <control shapeId="1040" r:id="rId10" name="Check Box 16">
              <controlPr defaultSize="0" autoFill="0" autoLine="0" autoPict="0">
                <anchor moveWithCells="1">
                  <from>
                    <xdr:col>33</xdr:col>
                    <xdr:colOff>165100</xdr:colOff>
                    <xdr:row>29</xdr:row>
                    <xdr:rowOff>177800</xdr:rowOff>
                  </from>
                  <to>
                    <xdr:col>35</xdr:col>
                    <xdr:colOff>177800</xdr:colOff>
                    <xdr:row>31</xdr:row>
                    <xdr:rowOff>12700</xdr:rowOff>
                  </to>
                </anchor>
              </controlPr>
            </control>
          </mc:Choice>
          <mc:Fallback/>
        </mc:AlternateContent>
        <mc:AlternateContent xmlns:mc="http://schemas.openxmlformats.org/markup-compatibility/2006">
          <mc:Choice Requires="x14">
            <control shapeId="1125" r:id="rId11" name="Check Box 101">
              <controlPr defaultSize="0" autoFill="0" autoLine="0" autoPict="0">
                <anchor moveWithCells="1">
                  <from>
                    <xdr:col>19</xdr:col>
                    <xdr:colOff>177800</xdr:colOff>
                    <xdr:row>9</xdr:row>
                    <xdr:rowOff>177800</xdr:rowOff>
                  </from>
                  <to>
                    <xdr:col>22</xdr:col>
                    <xdr:colOff>0</xdr:colOff>
                    <xdr:row>11</xdr:row>
                    <xdr:rowOff>0</xdr:rowOff>
                  </to>
                </anchor>
              </controlPr>
            </control>
          </mc:Choice>
          <mc:Fallback/>
        </mc:AlternateContent>
      </controls>
    </mc:Choice>
    <mc:Fallback/>
  </mc:AlternateContent>
  <extLst>
    <ext xmlns:x14="http://schemas.microsoft.com/office/spreadsheetml/2009/9/main" uri="{78C0D931-6437-407d-A8EE-F0AAD7539E65}">
      <x14:conditionalFormattings>
        <x14:conditionalFormatting xmlns:xm="http://schemas.microsoft.com/office/excel/2006/main">
          <x14:cfRule type="iconSet" priority="33" id="{4E7A45D0-E05D-8E43-B595-94E8D1174840}">
            <x14:iconSet iconSet="3Symbols" custom="1">
              <x14:cfvo type="percent">
                <xm:f>0</xm:f>
              </x14:cfvo>
              <x14:cfvo type="percent">
                <xm:f>33</xm:f>
              </x14:cfvo>
              <x14:cfvo type="formula" gte="0">
                <xm:f>$AH$19</xm:f>
              </x14:cfvo>
              <x14:cfIcon iconSet="NoIcons" iconId="0"/>
              <x14:cfIcon iconSet="NoIcons" iconId="0"/>
              <x14:cfIcon iconSet="3Symbols" iconId="0"/>
            </x14:iconSet>
          </x14:cfRule>
          <xm:sqref>AH22</xm:sqref>
        </x14:conditionalFormatting>
        <x14:conditionalFormatting xmlns:xm="http://schemas.microsoft.com/office/excel/2006/main">
          <x14:cfRule type="iconSet" priority="19" id="{FAE2E807-D126-0C47-B1BC-CA785CE36384}">
            <x14:iconSet iconSet="3Symbols" custom="1">
              <x14:cfvo type="percent">
                <xm:f>0</xm:f>
              </x14:cfvo>
              <x14:cfvo type="percent">
                <xm:f>0</xm:f>
              </x14:cfvo>
              <x14:cfvo type="num">
                <xm:f>6</xm:f>
              </x14:cfvo>
              <x14:cfIcon iconSet="NoIcons" iconId="0"/>
              <x14:cfIcon iconSet="NoIcons" iconId="0"/>
              <x14:cfIcon iconSet="3Symbols" iconId="0"/>
            </x14:iconSet>
          </x14:cfRule>
          <xm:sqref>T12:V13</xm:sqref>
        </x14:conditionalFormatting>
        <x14:conditionalFormatting xmlns:xm="http://schemas.microsoft.com/office/excel/2006/main">
          <x14:cfRule type="expression" priority="57" id="{88C768BB-1AA5-C84E-9677-0C856C0D2866}">
            <xm:f>COUNTA($AE$43:$AK$49)&gt;(VLOOKUP($H$9,Data!$H$2:$U$21,4)+$AH$38)</xm:f>
            <x14:dxf>
              <font>
                <color rgb="FF9C0006"/>
              </font>
              <fill>
                <patternFill>
                  <bgColor rgb="FFFFC7CE"/>
                </patternFill>
              </fill>
            </x14:dxf>
          </x14:cfRule>
          <x14:cfRule type="expression" priority="58" id="{122C3DF6-2161-204E-8855-BC3B8735D3E3}">
            <xm:f>COUNTA($AE$43:$AK$49)&lt;(VLOOKUP($H$9,Data!$H$2:$U$21,4)+$AH$38)</xm:f>
            <x14:dxf>
              <font>
                <color rgb="FF9C6500"/>
              </font>
              <fill>
                <patternFill>
                  <bgColor rgb="FFFFEB9C"/>
                </patternFill>
              </fill>
            </x14:dxf>
          </x14:cfRule>
          <xm:sqref>AE42:AK42</xm:sqref>
        </x14:conditionalFormatting>
        <x14:conditionalFormatting xmlns:xm="http://schemas.microsoft.com/office/excel/2006/main">
          <x14:cfRule type="expression" priority="59" id="{CCF56C90-C139-0B4B-8063-72D7C3E196A5}">
            <xm:f>COUNTA($AL$43:$CV$49)&gt;(VLOOKUP($H$9,Data!$H$2:$U$21,5)+$AH$39)</xm:f>
            <x14:dxf>
              <font>
                <color rgb="FF9C0006"/>
              </font>
              <fill>
                <patternFill>
                  <bgColor rgb="FFFFC7CE"/>
                </patternFill>
              </fill>
            </x14:dxf>
          </x14:cfRule>
          <x14:cfRule type="expression" priority="60" id="{A0A86D85-9C81-E44F-A9AE-B4D7C7D66E80}">
            <xm:f>COUNTA($AL$43:$CV$49)&lt;(VLOOKUP($H$9,Data!$H$2:$U$21,5)+$AH$39)</xm:f>
            <x14:dxf>
              <font>
                <color rgb="FF9C6500"/>
              </font>
              <fill>
                <patternFill>
                  <bgColor rgb="FFFFEB9C"/>
                </patternFill>
              </fill>
            </x14:dxf>
          </x14:cfRule>
          <xm:sqref>X41:CV41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Data!$H$2:$H$21</xm:f>
          </x14:formula1>
          <xm:sqref>H9</xm:sqref>
        </x14:dataValidation>
        <x14:dataValidation type="list" allowBlank="1" showInputMessage="1" showErrorMessage="1">
          <x14:formula1>
            <xm:f>Data!$B$2:$B$8</xm:f>
          </x14:formula1>
          <xm:sqref>T12:V13</xm:sqref>
        </x14:dataValidation>
        <x14:dataValidation type="list" allowBlank="1" showInputMessage="1" showErrorMessage="1">
          <x14:formula1>
            <xm:f>Data!$E$2:$E$5</xm:f>
          </x14:formula1>
          <xm:sqref>J16:L17 J21:L24 J26:L26 J31:L36 J38:L43 J45:L49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D60"/>
  <sheetViews>
    <sheetView showRuler="0" workbookViewId="0">
      <selection activeCell="B39" sqref="B39"/>
    </sheetView>
  </sheetViews>
  <sheetFormatPr baseColWidth="10" defaultColWidth="2.5" defaultRowHeight="15" x14ac:dyDescent="0"/>
  <cols>
    <col min="1" max="1" width="1.1640625" customWidth="1"/>
  </cols>
  <sheetData>
    <row r="1" spans="2:108" ht="7" customHeight="1"/>
    <row r="2" spans="2:108">
      <c r="B2" s="256" t="s">
        <v>117</v>
      </c>
      <c r="C2" s="257"/>
      <c r="D2" s="257"/>
      <c r="E2" s="257"/>
      <c r="F2" s="257"/>
      <c r="G2" s="257"/>
      <c r="H2" s="257"/>
      <c r="I2" s="257"/>
      <c r="J2" s="257"/>
      <c r="K2" s="257"/>
      <c r="L2" s="257"/>
      <c r="M2" s="257"/>
      <c r="N2" s="257"/>
      <c r="O2" s="257"/>
      <c r="P2" s="257"/>
      <c r="Q2" s="257"/>
      <c r="R2" s="257"/>
      <c r="S2" s="257"/>
      <c r="T2" s="257"/>
      <c r="U2" s="257"/>
      <c r="V2" s="257" t="s">
        <v>102</v>
      </c>
      <c r="W2" s="257"/>
      <c r="X2" s="257"/>
      <c r="Y2" s="257"/>
      <c r="Z2" s="258"/>
      <c r="AA2" s="256" t="s">
        <v>117</v>
      </c>
      <c r="AB2" s="257"/>
      <c r="AC2" s="257"/>
      <c r="AD2" s="257"/>
      <c r="AE2" s="257"/>
      <c r="AF2" s="257"/>
      <c r="AG2" s="257"/>
      <c r="AH2" s="257"/>
      <c r="AI2" s="257"/>
      <c r="AJ2" s="257"/>
      <c r="AK2" s="257"/>
      <c r="AL2" s="257"/>
      <c r="AM2" s="257"/>
      <c r="AN2" s="257"/>
      <c r="AO2" s="257"/>
      <c r="AP2" s="257"/>
      <c r="AQ2" s="257"/>
      <c r="AR2" s="257"/>
      <c r="AS2" s="257"/>
      <c r="AT2" s="257"/>
      <c r="AU2" s="257" t="s">
        <v>102</v>
      </c>
      <c r="AV2" s="257"/>
      <c r="AW2" s="257"/>
      <c r="AX2" s="257"/>
      <c r="AY2" s="258"/>
      <c r="AZ2" s="101" t="s">
        <v>115</v>
      </c>
      <c r="BA2" s="102"/>
      <c r="BB2" s="102"/>
      <c r="BC2" s="102"/>
      <c r="BD2" s="102"/>
      <c r="BE2" s="102"/>
      <c r="BF2" s="102"/>
      <c r="BG2" s="102"/>
      <c r="BH2" s="102"/>
      <c r="BI2" s="102"/>
      <c r="BJ2" s="102"/>
      <c r="BK2" s="102"/>
      <c r="BL2" s="102"/>
      <c r="BM2" s="102"/>
      <c r="BN2" s="102"/>
      <c r="BO2" s="102"/>
      <c r="BP2" s="102"/>
      <c r="BQ2" s="102"/>
      <c r="BR2" s="102"/>
      <c r="BS2" s="102"/>
      <c r="BT2" s="257" t="s">
        <v>102</v>
      </c>
      <c r="BU2" s="257"/>
      <c r="BV2" s="257"/>
      <c r="BW2" s="257"/>
      <c r="BX2" s="258"/>
      <c r="BY2" s="274" t="s">
        <v>184</v>
      </c>
      <c r="BZ2" s="275"/>
      <c r="CA2" s="275"/>
      <c r="CB2" s="275"/>
      <c r="CC2" s="275"/>
      <c r="CD2" s="275"/>
      <c r="CE2" s="275"/>
      <c r="CF2" s="275"/>
      <c r="CG2" s="275"/>
      <c r="CH2" s="275"/>
      <c r="CI2" s="275"/>
      <c r="CJ2" s="276"/>
      <c r="CK2" s="31"/>
      <c r="CL2" s="31"/>
      <c r="CM2" s="31"/>
      <c r="CN2" s="31"/>
      <c r="CO2" s="31"/>
      <c r="CP2" s="31"/>
      <c r="CQ2" s="31"/>
      <c r="CR2" s="31"/>
      <c r="CS2" s="31"/>
      <c r="CT2" s="31"/>
      <c r="CU2" s="31"/>
      <c r="CV2" s="31"/>
      <c r="CW2" s="31"/>
      <c r="CX2" s="34"/>
      <c r="CY2" s="34"/>
      <c r="CZ2" s="34"/>
      <c r="DA2" s="31"/>
      <c r="DB2" s="31"/>
      <c r="DC2" s="31"/>
      <c r="DD2" s="44"/>
    </row>
    <row r="3" spans="2:108">
      <c r="B3" s="266" t="s">
        <v>173</v>
      </c>
      <c r="C3" s="267"/>
      <c r="D3" s="267"/>
      <c r="E3" s="267"/>
      <c r="F3" s="267"/>
      <c r="G3" s="267"/>
      <c r="H3" s="267"/>
      <c r="I3" s="267"/>
      <c r="J3" s="267"/>
      <c r="K3" s="267"/>
      <c r="L3" s="267"/>
      <c r="M3" s="267"/>
      <c r="N3" s="267"/>
      <c r="O3" s="267"/>
      <c r="P3" s="279">
        <v>8</v>
      </c>
      <c r="Q3" s="279"/>
      <c r="R3" s="279"/>
      <c r="S3" s="61" t="s">
        <v>172</v>
      </c>
      <c r="T3" s="61"/>
      <c r="U3" s="61"/>
      <c r="V3" s="259">
        <f>P3*2</f>
        <v>16</v>
      </c>
      <c r="W3" s="259"/>
      <c r="X3" s="259"/>
      <c r="Y3" s="259"/>
      <c r="Z3" s="259"/>
      <c r="AA3" s="84" t="s">
        <v>209</v>
      </c>
      <c r="AB3" s="85"/>
      <c r="AC3" s="85"/>
      <c r="AD3" s="85"/>
      <c r="AE3" s="85"/>
      <c r="AF3" s="85"/>
      <c r="AG3" s="85"/>
      <c r="AH3" s="85"/>
      <c r="AI3" s="85"/>
      <c r="AJ3" s="85"/>
      <c r="AK3" s="85"/>
      <c r="AL3" s="85"/>
      <c r="AM3" s="85"/>
      <c r="AN3" s="85"/>
      <c r="AO3" s="85"/>
      <c r="AP3" s="85"/>
      <c r="AQ3" s="85"/>
      <c r="AR3" s="85"/>
      <c r="AS3" s="85"/>
      <c r="AT3" s="85"/>
      <c r="AU3" s="259">
        <v>2</v>
      </c>
      <c r="AV3" s="259"/>
      <c r="AW3" s="259"/>
      <c r="AX3" s="259"/>
      <c r="AY3" s="259"/>
      <c r="AZ3" s="84" t="s">
        <v>111</v>
      </c>
      <c r="BA3" s="85"/>
      <c r="BB3" s="85"/>
      <c r="BC3" s="85"/>
      <c r="BD3" s="85"/>
      <c r="BE3" s="85"/>
      <c r="BF3" s="85"/>
      <c r="BG3" s="85"/>
      <c r="BH3" s="85"/>
      <c r="BI3" s="85"/>
      <c r="BJ3" s="85"/>
      <c r="BK3" s="85"/>
      <c r="BL3" s="85"/>
      <c r="BM3" s="85"/>
      <c r="BN3" s="85"/>
      <c r="BO3" s="85"/>
      <c r="BP3" s="85"/>
      <c r="BQ3" s="85"/>
      <c r="BR3" s="85"/>
      <c r="BS3" s="85"/>
      <c r="BT3" s="259">
        <v>5</v>
      </c>
      <c r="BU3" s="259"/>
      <c r="BV3" s="259"/>
      <c r="BW3" s="259"/>
      <c r="BX3" s="259"/>
      <c r="BY3" s="268"/>
      <c r="BZ3" s="269"/>
      <c r="CA3" s="269"/>
      <c r="CB3" s="269"/>
      <c r="CC3" s="269"/>
      <c r="CD3" s="269"/>
      <c r="CE3" s="269"/>
      <c r="CF3" s="269"/>
      <c r="CG3" s="269"/>
      <c r="CH3" s="269"/>
      <c r="CI3" s="269"/>
      <c r="CJ3" s="270"/>
      <c r="CK3" s="31"/>
      <c r="CL3" s="31"/>
      <c r="CM3" s="31"/>
      <c r="CN3" s="31"/>
      <c r="CO3" s="31"/>
      <c r="CP3" s="31"/>
      <c r="CQ3" s="31"/>
      <c r="CR3" s="31"/>
      <c r="CS3" s="31"/>
      <c r="CT3" s="31"/>
      <c r="CU3" s="31"/>
      <c r="CV3" s="31"/>
      <c r="CW3" s="31"/>
      <c r="CX3" s="34"/>
      <c r="CY3" s="34"/>
      <c r="CZ3" s="34"/>
      <c r="DA3" s="31"/>
      <c r="DB3" s="31"/>
      <c r="DC3" s="31"/>
      <c r="DD3" s="44"/>
    </row>
    <row r="4" spans="2:108">
      <c r="B4" s="84" t="s">
        <v>105</v>
      </c>
      <c r="C4" s="85"/>
      <c r="D4" s="85"/>
      <c r="E4" s="85"/>
      <c r="F4" s="85"/>
      <c r="G4" s="85"/>
      <c r="H4" s="85"/>
      <c r="I4" s="85"/>
      <c r="J4" s="85"/>
      <c r="K4" s="85"/>
      <c r="L4" s="85"/>
      <c r="M4" s="85"/>
      <c r="N4" s="85"/>
      <c r="O4" s="85"/>
      <c r="P4" s="85"/>
      <c r="Q4" s="85"/>
      <c r="R4" s="85"/>
      <c r="S4" s="85"/>
      <c r="T4" s="85"/>
      <c r="U4" s="85"/>
      <c r="V4" s="85">
        <v>1</v>
      </c>
      <c r="W4" s="85"/>
      <c r="X4" s="85"/>
      <c r="Y4" s="85"/>
      <c r="Z4" s="98"/>
      <c r="AA4" s="84" t="s">
        <v>210</v>
      </c>
      <c r="AB4" s="85"/>
      <c r="AC4" s="85"/>
      <c r="AD4" s="85"/>
      <c r="AE4" s="85"/>
      <c r="AF4" s="85"/>
      <c r="AG4" s="85"/>
      <c r="AH4" s="85"/>
      <c r="AI4" s="85"/>
      <c r="AJ4" s="85"/>
      <c r="AK4" s="85"/>
      <c r="AL4" s="85"/>
      <c r="AM4" s="85"/>
      <c r="AN4" s="85"/>
      <c r="AO4" s="85"/>
      <c r="AP4" s="85"/>
      <c r="AQ4" s="85"/>
      <c r="AR4" s="85"/>
      <c r="AS4" s="85"/>
      <c r="AT4" s="85"/>
      <c r="AU4" s="85">
        <v>0.5</v>
      </c>
      <c r="AV4" s="85"/>
      <c r="AW4" s="85"/>
      <c r="AX4" s="85"/>
      <c r="AY4" s="98"/>
      <c r="AZ4" s="84" t="s">
        <v>166</v>
      </c>
      <c r="BA4" s="85"/>
      <c r="BB4" s="85"/>
      <c r="BC4" s="85"/>
      <c r="BD4" s="85"/>
      <c r="BE4" s="85"/>
      <c r="BF4" s="85"/>
      <c r="BG4" s="85"/>
      <c r="BH4" s="85"/>
      <c r="BI4" s="85"/>
      <c r="BJ4" s="85"/>
      <c r="BK4" s="85"/>
      <c r="BL4" s="85"/>
      <c r="BM4" s="85"/>
      <c r="BN4" s="85"/>
      <c r="BO4" s="85"/>
      <c r="BP4" s="85"/>
      <c r="BQ4" s="85"/>
      <c r="BR4" s="85"/>
      <c r="BS4" s="85"/>
      <c r="BT4" s="259">
        <v>3</v>
      </c>
      <c r="BU4" s="259"/>
      <c r="BV4" s="259"/>
      <c r="BW4" s="259"/>
      <c r="BX4" s="259"/>
      <c r="BY4" s="268"/>
      <c r="BZ4" s="269"/>
      <c r="CA4" s="269"/>
      <c r="CB4" s="269"/>
      <c r="CC4" s="269"/>
      <c r="CD4" s="269"/>
      <c r="CE4" s="269"/>
      <c r="CF4" s="269"/>
      <c r="CG4" s="269"/>
      <c r="CH4" s="269"/>
      <c r="CI4" s="269"/>
      <c r="CJ4" s="270"/>
      <c r="CK4" s="31"/>
      <c r="CL4" s="31"/>
      <c r="CM4" s="31"/>
      <c r="CN4" s="31"/>
      <c r="CO4" s="31"/>
      <c r="CP4" s="31"/>
      <c r="CQ4" s="31"/>
      <c r="CR4" s="31"/>
      <c r="CS4" s="31"/>
      <c r="CT4" s="31"/>
      <c r="CU4" s="31"/>
      <c r="CV4" s="31"/>
      <c r="CW4" s="31"/>
      <c r="CX4" s="34"/>
      <c r="CY4" s="34"/>
      <c r="CZ4" s="34"/>
      <c r="DA4" s="31"/>
      <c r="DB4" s="31"/>
      <c r="DC4" s="31"/>
      <c r="DD4" s="44"/>
    </row>
    <row r="5" spans="2:108">
      <c r="B5" s="84" t="s">
        <v>106</v>
      </c>
      <c r="C5" s="85"/>
      <c r="D5" s="85"/>
      <c r="E5" s="85"/>
      <c r="F5" s="85"/>
      <c r="G5" s="85"/>
      <c r="H5" s="85"/>
      <c r="I5" s="85"/>
      <c r="J5" s="85"/>
      <c r="K5" s="85"/>
      <c r="L5" s="85"/>
      <c r="M5" s="85"/>
      <c r="N5" s="85"/>
      <c r="O5" s="85"/>
      <c r="P5" s="85"/>
      <c r="Q5" s="85"/>
      <c r="R5" s="85"/>
      <c r="S5" s="85"/>
      <c r="T5" s="85"/>
      <c r="U5" s="85"/>
      <c r="V5" s="85">
        <v>1</v>
      </c>
      <c r="W5" s="85"/>
      <c r="X5" s="85"/>
      <c r="Y5" s="85"/>
      <c r="Z5" s="98"/>
      <c r="AA5" s="84" t="s">
        <v>211</v>
      </c>
      <c r="AB5" s="85"/>
      <c r="AC5" s="85"/>
      <c r="AD5" s="85"/>
      <c r="AE5" s="85"/>
      <c r="AF5" s="85"/>
      <c r="AG5" s="85"/>
      <c r="AH5" s="85"/>
      <c r="AI5" s="85"/>
      <c r="AJ5" s="85"/>
      <c r="AK5" s="85"/>
      <c r="AL5" s="85"/>
      <c r="AM5" s="85"/>
      <c r="AN5" s="85"/>
      <c r="AO5" s="85"/>
      <c r="AP5" s="85"/>
      <c r="AQ5" s="85"/>
      <c r="AR5" s="85"/>
      <c r="AS5" s="85"/>
      <c r="AT5" s="85"/>
      <c r="AU5" s="259">
        <v>1</v>
      </c>
      <c r="AV5" s="259"/>
      <c r="AW5" s="259"/>
      <c r="AX5" s="259"/>
      <c r="AY5" s="259"/>
      <c r="AZ5" s="84" t="s">
        <v>112</v>
      </c>
      <c r="BA5" s="85"/>
      <c r="BB5" s="85"/>
      <c r="BC5" s="85"/>
      <c r="BD5" s="85"/>
      <c r="BE5" s="85"/>
      <c r="BF5" s="85"/>
      <c r="BG5" s="85"/>
      <c r="BH5" s="85"/>
      <c r="BI5" s="85"/>
      <c r="BJ5" s="85"/>
      <c r="BK5" s="85"/>
      <c r="BL5" s="85"/>
      <c r="BM5" s="85"/>
      <c r="BN5" s="85"/>
      <c r="BO5" s="85"/>
      <c r="BP5" s="85"/>
      <c r="BQ5" s="85"/>
      <c r="BR5" s="85"/>
      <c r="BS5" s="85"/>
      <c r="BT5" s="259">
        <v>7</v>
      </c>
      <c r="BU5" s="259"/>
      <c r="BV5" s="259"/>
      <c r="BW5" s="259"/>
      <c r="BX5" s="259"/>
      <c r="BY5" s="268"/>
      <c r="BZ5" s="269"/>
      <c r="CA5" s="269"/>
      <c r="CB5" s="269"/>
      <c r="CC5" s="269"/>
      <c r="CD5" s="269"/>
      <c r="CE5" s="269"/>
      <c r="CF5" s="269"/>
      <c r="CG5" s="269"/>
      <c r="CH5" s="269"/>
      <c r="CI5" s="269"/>
      <c r="CJ5" s="270"/>
      <c r="CK5" s="31"/>
      <c r="CL5" s="31"/>
      <c r="CM5" s="31"/>
      <c r="CN5" s="31"/>
      <c r="CO5" s="31"/>
      <c r="CP5" s="31"/>
      <c r="CQ5" s="31"/>
      <c r="CR5" s="31"/>
      <c r="CS5" s="31"/>
      <c r="CT5" s="31"/>
      <c r="CU5" s="31"/>
      <c r="CV5" s="31"/>
      <c r="CW5" s="31"/>
      <c r="CX5" s="34"/>
      <c r="CY5" s="34"/>
      <c r="CZ5" s="34"/>
      <c r="DA5" s="31"/>
      <c r="DB5" s="31"/>
      <c r="DC5" s="31"/>
      <c r="DD5" s="44"/>
    </row>
    <row r="6" spans="2:108">
      <c r="B6" s="84" t="s">
        <v>164</v>
      </c>
      <c r="C6" s="85"/>
      <c r="D6" s="85"/>
      <c r="E6" s="85"/>
      <c r="F6" s="85"/>
      <c r="G6" s="85"/>
      <c r="H6" s="85"/>
      <c r="I6" s="85"/>
      <c r="J6" s="85"/>
      <c r="K6" s="85"/>
      <c r="L6" s="85"/>
      <c r="M6" s="85"/>
      <c r="N6" s="85"/>
      <c r="O6" s="85"/>
      <c r="P6" s="85"/>
      <c r="Q6" s="85"/>
      <c r="R6" s="85"/>
      <c r="S6" s="85"/>
      <c r="T6" s="85"/>
      <c r="U6" s="85"/>
      <c r="V6" s="85">
        <v>5</v>
      </c>
      <c r="W6" s="85"/>
      <c r="X6" s="85"/>
      <c r="Y6" s="85"/>
      <c r="Z6" s="98"/>
      <c r="AA6" s="84"/>
      <c r="AB6" s="85"/>
      <c r="AC6" s="85"/>
      <c r="AD6" s="85"/>
      <c r="AE6" s="85"/>
      <c r="AF6" s="85"/>
      <c r="AG6" s="85"/>
      <c r="AH6" s="85"/>
      <c r="AI6" s="85"/>
      <c r="AJ6" s="85"/>
      <c r="AK6" s="85"/>
      <c r="AL6" s="85"/>
      <c r="AM6" s="85"/>
      <c r="AN6" s="85"/>
      <c r="AO6" s="85"/>
      <c r="AP6" s="85"/>
      <c r="AQ6" s="85"/>
      <c r="AR6" s="85"/>
      <c r="AS6" s="85"/>
      <c r="AT6" s="85"/>
      <c r="AU6" s="259"/>
      <c r="AV6" s="259"/>
      <c r="AW6" s="259"/>
      <c r="AX6" s="259"/>
      <c r="AY6" s="259"/>
      <c r="AZ6" s="84" t="s">
        <v>113</v>
      </c>
      <c r="BA6" s="85"/>
      <c r="BB6" s="85"/>
      <c r="BC6" s="85"/>
      <c r="BD6" s="85"/>
      <c r="BE6" s="85"/>
      <c r="BF6" s="85"/>
      <c r="BG6" s="85"/>
      <c r="BH6" s="85"/>
      <c r="BI6" s="85"/>
      <c r="BJ6" s="85"/>
      <c r="BK6" s="85"/>
      <c r="BL6" s="85"/>
      <c r="BM6" s="85"/>
      <c r="BN6" s="85"/>
      <c r="BO6" s="85"/>
      <c r="BP6" s="85"/>
      <c r="BQ6" s="85"/>
      <c r="BR6" s="85"/>
      <c r="BS6" s="85"/>
      <c r="BT6" s="259">
        <v>1</v>
      </c>
      <c r="BU6" s="259"/>
      <c r="BV6" s="259"/>
      <c r="BW6" s="259"/>
      <c r="BX6" s="259"/>
      <c r="BY6" s="268"/>
      <c r="BZ6" s="269"/>
      <c r="CA6" s="269"/>
      <c r="CB6" s="269"/>
      <c r="CC6" s="269"/>
      <c r="CD6" s="269"/>
      <c r="CE6" s="269"/>
      <c r="CF6" s="269"/>
      <c r="CG6" s="269"/>
      <c r="CH6" s="269"/>
      <c r="CI6" s="269"/>
      <c r="CJ6" s="270"/>
      <c r="CK6" s="31"/>
      <c r="CL6" s="31"/>
      <c r="CM6" s="31"/>
      <c r="CN6" s="31"/>
      <c r="CO6" s="31"/>
      <c r="CP6" s="31"/>
      <c r="CQ6" s="31"/>
      <c r="CR6" s="31"/>
      <c r="CS6" s="31"/>
      <c r="CT6" s="31"/>
      <c r="CU6" s="31"/>
      <c r="CV6" s="31"/>
      <c r="CW6" s="31"/>
      <c r="CX6" s="34"/>
      <c r="CY6" s="34"/>
      <c r="CZ6" s="34"/>
      <c r="DA6" s="31"/>
      <c r="DB6" s="31"/>
      <c r="DC6" s="31"/>
      <c r="DD6" s="44"/>
    </row>
    <row r="7" spans="2:108">
      <c r="B7" s="84" t="s">
        <v>107</v>
      </c>
      <c r="C7" s="85"/>
      <c r="D7" s="85"/>
      <c r="E7" s="85"/>
      <c r="F7" s="85"/>
      <c r="G7" s="85"/>
      <c r="H7" s="85"/>
      <c r="I7" s="85"/>
      <c r="J7" s="85"/>
      <c r="K7" s="85"/>
      <c r="L7" s="85"/>
      <c r="M7" s="85"/>
      <c r="N7" s="85"/>
      <c r="O7" s="85"/>
      <c r="P7" s="85"/>
      <c r="Q7" s="85"/>
      <c r="R7" s="85"/>
      <c r="S7" s="85"/>
      <c r="T7" s="85"/>
      <c r="U7" s="85"/>
      <c r="V7" s="259">
        <v>0</v>
      </c>
      <c r="W7" s="259"/>
      <c r="X7" s="259"/>
      <c r="Y7" s="259"/>
      <c r="Z7" s="259"/>
      <c r="AA7" s="84"/>
      <c r="AB7" s="85"/>
      <c r="AC7" s="85"/>
      <c r="AD7" s="85"/>
      <c r="AE7" s="85"/>
      <c r="AF7" s="85"/>
      <c r="AG7" s="85"/>
      <c r="AH7" s="85"/>
      <c r="AI7" s="85"/>
      <c r="AJ7" s="85"/>
      <c r="AK7" s="85"/>
      <c r="AL7" s="85"/>
      <c r="AM7" s="85"/>
      <c r="AN7" s="85"/>
      <c r="AO7" s="85"/>
      <c r="AP7" s="85"/>
      <c r="AQ7" s="85"/>
      <c r="AR7" s="85"/>
      <c r="AS7" s="85"/>
      <c r="AT7" s="85"/>
      <c r="AU7" s="111"/>
      <c r="AV7" s="111"/>
      <c r="AW7" s="111"/>
      <c r="AX7" s="111"/>
      <c r="AY7" s="259"/>
      <c r="AZ7" s="84" t="s">
        <v>168</v>
      </c>
      <c r="BA7" s="85"/>
      <c r="BB7" s="85"/>
      <c r="BC7" s="85"/>
      <c r="BD7" s="85"/>
      <c r="BE7" s="85"/>
      <c r="BF7" s="85"/>
      <c r="BG7" s="85"/>
      <c r="BH7" s="85"/>
      <c r="BI7" s="85"/>
      <c r="BJ7" s="85"/>
      <c r="BK7" s="85"/>
      <c r="BL7" s="85"/>
      <c r="BM7" s="85"/>
      <c r="BN7" s="85"/>
      <c r="BO7" s="85"/>
      <c r="BP7" s="85"/>
      <c r="BQ7" s="85"/>
      <c r="BR7" s="85"/>
      <c r="BS7" s="85"/>
      <c r="BT7" s="259">
        <v>0</v>
      </c>
      <c r="BU7" s="259"/>
      <c r="BV7" s="259"/>
      <c r="BW7" s="259"/>
      <c r="BX7" s="259"/>
      <c r="BY7" s="268"/>
      <c r="BZ7" s="269"/>
      <c r="CA7" s="269"/>
      <c r="CB7" s="269"/>
      <c r="CC7" s="269"/>
      <c r="CD7" s="269"/>
      <c r="CE7" s="269"/>
      <c r="CF7" s="269"/>
      <c r="CG7" s="269"/>
      <c r="CH7" s="269"/>
      <c r="CI7" s="269"/>
      <c r="CJ7" s="270"/>
      <c r="CK7" s="31"/>
      <c r="CL7" s="31"/>
      <c r="CM7" s="31"/>
      <c r="CN7" s="31"/>
      <c r="CO7" s="31"/>
      <c r="CP7" s="31"/>
      <c r="CQ7" s="31"/>
      <c r="CR7" s="31"/>
      <c r="CS7" s="31"/>
      <c r="CT7" s="31"/>
      <c r="CU7" s="31"/>
      <c r="CV7" s="31"/>
      <c r="CW7" s="31"/>
      <c r="CX7" s="34"/>
      <c r="CY7" s="34"/>
      <c r="CZ7" s="34"/>
      <c r="DA7" s="31"/>
      <c r="DB7" s="31"/>
      <c r="DC7" s="31"/>
      <c r="DD7" s="44"/>
    </row>
    <row r="8" spans="2:108">
      <c r="B8" s="84" t="s">
        <v>165</v>
      </c>
      <c r="C8" s="85"/>
      <c r="D8" s="85"/>
      <c r="E8" s="85"/>
      <c r="F8" s="85"/>
      <c r="G8" s="85"/>
      <c r="H8" s="85"/>
      <c r="I8" s="85"/>
      <c r="J8" s="85"/>
      <c r="K8" s="85"/>
      <c r="L8" s="85"/>
      <c r="M8" s="85"/>
      <c r="N8" s="85"/>
      <c r="O8" s="85"/>
      <c r="P8" s="85"/>
      <c r="Q8" s="85"/>
      <c r="R8" s="85"/>
      <c r="S8" s="85"/>
      <c r="T8" s="85"/>
      <c r="U8" s="85"/>
      <c r="V8" s="259">
        <v>1</v>
      </c>
      <c r="W8" s="259"/>
      <c r="X8" s="259"/>
      <c r="Y8" s="259"/>
      <c r="Z8" s="259"/>
      <c r="AA8" s="84"/>
      <c r="AB8" s="85"/>
      <c r="AC8" s="85"/>
      <c r="AD8" s="85"/>
      <c r="AE8" s="85"/>
      <c r="AF8" s="85"/>
      <c r="AG8" s="85"/>
      <c r="AH8" s="85"/>
      <c r="AI8" s="85"/>
      <c r="AJ8" s="85"/>
      <c r="AK8" s="85"/>
      <c r="AL8" s="85"/>
      <c r="AM8" s="85"/>
      <c r="AN8" s="85"/>
      <c r="AO8" s="85"/>
      <c r="AP8" s="85"/>
      <c r="AQ8" s="85"/>
      <c r="AR8" s="85"/>
      <c r="AS8" s="85"/>
      <c r="AT8" s="85"/>
      <c r="AU8" s="111"/>
      <c r="AV8" s="111"/>
      <c r="AW8" s="111"/>
      <c r="AX8" s="111"/>
      <c r="AY8" s="259"/>
      <c r="AZ8" s="84" t="s">
        <v>167</v>
      </c>
      <c r="BA8" s="85"/>
      <c r="BB8" s="85"/>
      <c r="BC8" s="85"/>
      <c r="BD8" s="85"/>
      <c r="BE8" s="85"/>
      <c r="BF8" s="85"/>
      <c r="BG8" s="85"/>
      <c r="BH8" s="85"/>
      <c r="BI8" s="85"/>
      <c r="BJ8" s="85"/>
      <c r="BK8" s="85"/>
      <c r="BL8" s="85"/>
      <c r="BM8" s="85"/>
      <c r="BN8" s="85"/>
      <c r="BO8" s="85"/>
      <c r="BP8" s="85"/>
      <c r="BQ8" s="85"/>
      <c r="BR8" s="85"/>
      <c r="BS8" s="85"/>
      <c r="BT8" s="259">
        <v>0</v>
      </c>
      <c r="BU8" s="259"/>
      <c r="BV8" s="259"/>
      <c r="BW8" s="259"/>
      <c r="BX8" s="259"/>
      <c r="BY8" s="268"/>
      <c r="BZ8" s="269"/>
      <c r="CA8" s="269"/>
      <c r="CB8" s="269"/>
      <c r="CC8" s="269"/>
      <c r="CD8" s="269"/>
      <c r="CE8" s="269"/>
      <c r="CF8" s="269"/>
      <c r="CG8" s="269"/>
      <c r="CH8" s="269"/>
      <c r="CI8" s="269"/>
      <c r="CJ8" s="270"/>
      <c r="CK8" s="31"/>
      <c r="CL8" s="31"/>
      <c r="CM8" s="31"/>
      <c r="CN8" s="31"/>
      <c r="CO8" s="31"/>
      <c r="CP8" s="31"/>
      <c r="CQ8" s="31"/>
      <c r="CR8" s="31"/>
      <c r="CS8" s="31"/>
      <c r="CT8" s="31"/>
      <c r="CU8" s="31"/>
      <c r="CV8" s="31"/>
      <c r="CW8" s="31"/>
      <c r="CX8" s="34"/>
      <c r="CY8" s="34"/>
      <c r="CZ8" s="34"/>
      <c r="DA8" s="31"/>
      <c r="DB8" s="31"/>
      <c r="DC8" s="31"/>
      <c r="DD8" s="44"/>
    </row>
    <row r="9" spans="2:108">
      <c r="B9" s="84" t="s">
        <v>108</v>
      </c>
      <c r="C9" s="85"/>
      <c r="D9" s="85"/>
      <c r="E9" s="85"/>
      <c r="F9" s="85"/>
      <c r="G9" s="85"/>
      <c r="H9" s="85"/>
      <c r="I9" s="85"/>
      <c r="J9" s="85"/>
      <c r="K9" s="85"/>
      <c r="L9" s="85"/>
      <c r="M9" s="85"/>
      <c r="N9" s="85"/>
      <c r="O9" s="85"/>
      <c r="P9" s="85"/>
      <c r="Q9" s="85"/>
      <c r="R9" s="85"/>
      <c r="S9" s="85"/>
      <c r="T9" s="85"/>
      <c r="U9" s="85"/>
      <c r="V9" s="259">
        <v>0.5</v>
      </c>
      <c r="W9" s="259"/>
      <c r="X9" s="259"/>
      <c r="Y9" s="259"/>
      <c r="Z9" s="259"/>
      <c r="AA9" s="84"/>
      <c r="AB9" s="85"/>
      <c r="AC9" s="85"/>
      <c r="AD9" s="85"/>
      <c r="AE9" s="85"/>
      <c r="AF9" s="85"/>
      <c r="AG9" s="85"/>
      <c r="AH9" s="85"/>
      <c r="AI9" s="85"/>
      <c r="AJ9" s="85"/>
      <c r="AK9" s="85"/>
      <c r="AL9" s="85"/>
      <c r="AM9" s="85"/>
      <c r="AN9" s="85"/>
      <c r="AO9" s="85"/>
      <c r="AP9" s="85"/>
      <c r="AQ9" s="85"/>
      <c r="AR9" s="85"/>
      <c r="AS9" s="85"/>
      <c r="AT9" s="85"/>
      <c r="AU9" s="259"/>
      <c r="AV9" s="259"/>
      <c r="AW9" s="259"/>
      <c r="AX9" s="259"/>
      <c r="AY9" s="259"/>
      <c r="AZ9" s="84"/>
      <c r="BA9" s="85"/>
      <c r="BB9" s="85"/>
      <c r="BC9" s="85"/>
      <c r="BD9" s="85"/>
      <c r="BE9" s="85"/>
      <c r="BF9" s="85"/>
      <c r="BG9" s="85"/>
      <c r="BH9" s="85"/>
      <c r="BI9" s="85"/>
      <c r="BJ9" s="85"/>
      <c r="BK9" s="85"/>
      <c r="BL9" s="85"/>
      <c r="BM9" s="85"/>
      <c r="BN9" s="85"/>
      <c r="BO9" s="85"/>
      <c r="BP9" s="85"/>
      <c r="BQ9" s="85"/>
      <c r="BR9" s="85"/>
      <c r="BS9" s="85"/>
      <c r="BT9" s="259"/>
      <c r="BU9" s="259"/>
      <c r="BV9" s="259"/>
      <c r="BW9" s="259"/>
      <c r="BX9" s="259"/>
      <c r="BY9" s="268"/>
      <c r="BZ9" s="269"/>
      <c r="CA9" s="269"/>
      <c r="CB9" s="269"/>
      <c r="CC9" s="269"/>
      <c r="CD9" s="269"/>
      <c r="CE9" s="269"/>
      <c r="CF9" s="269"/>
      <c r="CG9" s="269"/>
      <c r="CH9" s="269"/>
      <c r="CI9" s="269"/>
      <c r="CJ9" s="270"/>
      <c r="CK9" s="31"/>
      <c r="CL9" s="31"/>
      <c r="CM9" s="31"/>
      <c r="CN9" s="31"/>
      <c r="CO9" s="31"/>
      <c r="CP9" s="31"/>
      <c r="CQ9" s="31"/>
      <c r="CR9" s="31"/>
      <c r="CS9" s="31"/>
      <c r="CT9" s="31"/>
      <c r="CU9" s="31"/>
      <c r="CV9" s="31"/>
      <c r="CW9" s="31"/>
      <c r="CX9" s="34"/>
      <c r="CY9" s="34"/>
      <c r="CZ9" s="34"/>
      <c r="DA9" s="31"/>
      <c r="DB9" s="31"/>
      <c r="DC9" s="31"/>
      <c r="DD9" s="44"/>
    </row>
    <row r="10" spans="2:108">
      <c r="B10" s="84" t="s">
        <v>109</v>
      </c>
      <c r="C10" s="85"/>
      <c r="D10" s="85"/>
      <c r="E10" s="85"/>
      <c r="F10" s="85"/>
      <c r="G10" s="85"/>
      <c r="H10" s="85"/>
      <c r="I10" s="85"/>
      <c r="J10" s="85"/>
      <c r="K10" s="85"/>
      <c r="L10" s="85"/>
      <c r="M10" s="85"/>
      <c r="N10" s="85"/>
      <c r="O10" s="85"/>
      <c r="P10" s="85"/>
      <c r="Q10" s="85"/>
      <c r="R10" s="85"/>
      <c r="S10" s="85"/>
      <c r="T10" s="85"/>
      <c r="U10" s="85"/>
      <c r="V10" s="259">
        <v>0</v>
      </c>
      <c r="W10" s="259"/>
      <c r="X10" s="259"/>
      <c r="Y10" s="259"/>
      <c r="Z10" s="259"/>
      <c r="AA10" s="84"/>
      <c r="AB10" s="85"/>
      <c r="AC10" s="85"/>
      <c r="AD10" s="85"/>
      <c r="AE10" s="85"/>
      <c r="AF10" s="85"/>
      <c r="AG10" s="85"/>
      <c r="AH10" s="85"/>
      <c r="AI10" s="85"/>
      <c r="AJ10" s="85"/>
      <c r="AK10" s="85"/>
      <c r="AL10" s="85"/>
      <c r="AM10" s="85"/>
      <c r="AN10" s="85"/>
      <c r="AO10" s="85"/>
      <c r="AP10" s="85"/>
      <c r="AQ10" s="85"/>
      <c r="AR10" s="85"/>
      <c r="AS10" s="85"/>
      <c r="AT10" s="85"/>
      <c r="AU10" s="259"/>
      <c r="AV10" s="259"/>
      <c r="AW10" s="259"/>
      <c r="AX10" s="259"/>
      <c r="AY10" s="259"/>
      <c r="AZ10" s="84"/>
      <c r="BA10" s="85"/>
      <c r="BB10" s="85"/>
      <c r="BC10" s="85"/>
      <c r="BD10" s="85"/>
      <c r="BE10" s="85"/>
      <c r="BF10" s="85"/>
      <c r="BG10" s="85"/>
      <c r="BH10" s="85"/>
      <c r="BI10" s="85"/>
      <c r="BJ10" s="85"/>
      <c r="BK10" s="85"/>
      <c r="BL10" s="85"/>
      <c r="BM10" s="85"/>
      <c r="BN10" s="85"/>
      <c r="BO10" s="85"/>
      <c r="BP10" s="85"/>
      <c r="BQ10" s="85"/>
      <c r="BR10" s="85"/>
      <c r="BS10" s="85"/>
      <c r="BT10" s="259"/>
      <c r="BU10" s="259"/>
      <c r="BV10" s="259"/>
      <c r="BW10" s="259"/>
      <c r="BX10" s="259"/>
      <c r="BY10" s="268"/>
      <c r="BZ10" s="269"/>
      <c r="CA10" s="269"/>
      <c r="CB10" s="269"/>
      <c r="CC10" s="269"/>
      <c r="CD10" s="269"/>
      <c r="CE10" s="269"/>
      <c r="CF10" s="269"/>
      <c r="CG10" s="269"/>
      <c r="CH10" s="269"/>
      <c r="CI10" s="269"/>
      <c r="CJ10" s="270"/>
      <c r="CK10" s="31"/>
      <c r="CL10" s="31"/>
      <c r="CM10" s="31"/>
      <c r="CN10" s="31"/>
      <c r="CO10" s="31"/>
      <c r="CP10" s="31"/>
      <c r="CQ10" s="31"/>
      <c r="CR10" s="31"/>
      <c r="CS10" s="31"/>
      <c r="CT10" s="31"/>
      <c r="CU10" s="31"/>
      <c r="CV10" s="31"/>
      <c r="CW10" s="31"/>
      <c r="CX10" s="34"/>
      <c r="CY10" s="34"/>
      <c r="CZ10" s="34"/>
      <c r="DA10" s="31"/>
      <c r="DB10" s="31"/>
      <c r="DC10" s="31"/>
      <c r="DD10" s="44"/>
    </row>
    <row r="11" spans="2:108">
      <c r="B11" s="84" t="s">
        <v>110</v>
      </c>
      <c r="C11" s="85"/>
      <c r="D11" s="85"/>
      <c r="E11" s="85"/>
      <c r="F11" s="85"/>
      <c r="G11" s="85"/>
      <c r="H11" s="85"/>
      <c r="I11" s="85"/>
      <c r="J11" s="85"/>
      <c r="K11" s="85"/>
      <c r="L11" s="85"/>
      <c r="M11" s="85"/>
      <c r="N11" s="85"/>
      <c r="O11" s="85"/>
      <c r="P11" s="85"/>
      <c r="Q11" s="85"/>
      <c r="R11" s="85"/>
      <c r="S11" s="85"/>
      <c r="T11" s="85"/>
      <c r="U11" s="85"/>
      <c r="V11" s="259">
        <v>0</v>
      </c>
      <c r="W11" s="259"/>
      <c r="X11" s="259"/>
      <c r="Y11" s="259"/>
      <c r="Z11" s="259"/>
      <c r="AA11" s="84"/>
      <c r="AB11" s="85"/>
      <c r="AC11" s="85"/>
      <c r="AD11" s="85"/>
      <c r="AE11" s="85"/>
      <c r="AF11" s="85"/>
      <c r="AG11" s="85"/>
      <c r="AH11" s="85"/>
      <c r="AI11" s="85"/>
      <c r="AJ11" s="85"/>
      <c r="AK11" s="85"/>
      <c r="AL11" s="85"/>
      <c r="AM11" s="85"/>
      <c r="AN11" s="85"/>
      <c r="AO11" s="85"/>
      <c r="AP11" s="85"/>
      <c r="AQ11" s="85"/>
      <c r="AR11" s="85"/>
      <c r="AS11" s="85"/>
      <c r="AT11" s="85"/>
      <c r="AU11" s="259"/>
      <c r="AV11" s="259"/>
      <c r="AW11" s="259"/>
      <c r="AX11" s="259"/>
      <c r="AY11" s="259"/>
      <c r="AZ11" s="84"/>
      <c r="BA11" s="85"/>
      <c r="BB11" s="85"/>
      <c r="BC11" s="85"/>
      <c r="BD11" s="85"/>
      <c r="BE11" s="85"/>
      <c r="BF11" s="85"/>
      <c r="BG11" s="85"/>
      <c r="BH11" s="85"/>
      <c r="BI11" s="85"/>
      <c r="BJ11" s="85"/>
      <c r="BK11" s="85"/>
      <c r="BL11" s="85"/>
      <c r="BM11" s="85"/>
      <c r="BN11" s="85"/>
      <c r="BO11" s="85"/>
      <c r="BP11" s="85"/>
      <c r="BQ11" s="85"/>
      <c r="BR11" s="85"/>
      <c r="BS11" s="85"/>
      <c r="BT11" s="259"/>
      <c r="BU11" s="259"/>
      <c r="BV11" s="259"/>
      <c r="BW11" s="259"/>
      <c r="BX11" s="259"/>
      <c r="BY11" s="268"/>
      <c r="BZ11" s="269"/>
      <c r="CA11" s="269"/>
      <c r="CB11" s="269"/>
      <c r="CC11" s="269"/>
      <c r="CD11" s="269"/>
      <c r="CE11" s="269"/>
      <c r="CF11" s="269"/>
      <c r="CG11" s="269"/>
      <c r="CH11" s="269"/>
      <c r="CI11" s="269"/>
      <c r="CJ11" s="270"/>
      <c r="CK11" s="31"/>
      <c r="CL11" s="31"/>
      <c r="CM11" s="31"/>
      <c r="CN11" s="31"/>
      <c r="CO11" s="31"/>
      <c r="CP11" s="31"/>
      <c r="CQ11" s="31"/>
      <c r="CR11" s="31"/>
      <c r="CS11" s="31"/>
      <c r="CT11" s="31"/>
      <c r="CU11" s="31"/>
      <c r="CV11" s="31"/>
      <c r="CW11" s="31"/>
      <c r="CX11" s="34"/>
      <c r="CY11" s="34"/>
      <c r="CZ11" s="34"/>
      <c r="DA11" s="31"/>
      <c r="DB11" s="31"/>
      <c r="DC11" s="31"/>
      <c r="DD11" s="44"/>
    </row>
    <row r="12" spans="2:108">
      <c r="B12" s="84"/>
      <c r="C12" s="85"/>
      <c r="D12" s="85"/>
      <c r="E12" s="85"/>
      <c r="F12" s="85"/>
      <c r="G12" s="85"/>
      <c r="H12" s="85"/>
      <c r="I12" s="85"/>
      <c r="J12" s="85"/>
      <c r="K12" s="85"/>
      <c r="L12" s="85"/>
      <c r="M12" s="85"/>
      <c r="N12" s="85"/>
      <c r="O12" s="85"/>
      <c r="P12" s="85"/>
      <c r="Q12" s="85"/>
      <c r="R12" s="85"/>
      <c r="S12" s="85"/>
      <c r="T12" s="85"/>
      <c r="U12" s="85"/>
      <c r="V12" s="259"/>
      <c r="W12" s="259"/>
      <c r="X12" s="259"/>
      <c r="Y12" s="259"/>
      <c r="Z12" s="259"/>
      <c r="AA12" s="84"/>
      <c r="AB12" s="85"/>
      <c r="AC12" s="85"/>
      <c r="AD12" s="85"/>
      <c r="AE12" s="85"/>
      <c r="AF12" s="85"/>
      <c r="AG12" s="85"/>
      <c r="AH12" s="85"/>
      <c r="AI12" s="85"/>
      <c r="AJ12" s="85"/>
      <c r="AK12" s="85"/>
      <c r="AL12" s="85"/>
      <c r="AM12" s="85"/>
      <c r="AN12" s="85"/>
      <c r="AO12" s="85"/>
      <c r="AP12" s="85"/>
      <c r="AQ12" s="85"/>
      <c r="AR12" s="85"/>
      <c r="AS12" s="85"/>
      <c r="AT12" s="85"/>
      <c r="AU12" s="259"/>
      <c r="AV12" s="259"/>
      <c r="AW12" s="259"/>
      <c r="AX12" s="259"/>
      <c r="AY12" s="259"/>
      <c r="AZ12" s="84"/>
      <c r="BA12" s="85"/>
      <c r="BB12" s="85"/>
      <c r="BC12" s="85"/>
      <c r="BD12" s="85"/>
      <c r="BE12" s="85"/>
      <c r="BF12" s="85"/>
      <c r="BG12" s="85"/>
      <c r="BH12" s="85"/>
      <c r="BI12" s="85"/>
      <c r="BJ12" s="85"/>
      <c r="BK12" s="85"/>
      <c r="BL12" s="85"/>
      <c r="BM12" s="85"/>
      <c r="BN12" s="85"/>
      <c r="BO12" s="85"/>
      <c r="BP12" s="85"/>
      <c r="BQ12" s="85"/>
      <c r="BR12" s="85"/>
      <c r="BS12" s="85"/>
      <c r="BT12" s="259"/>
      <c r="BU12" s="259"/>
      <c r="BV12" s="259"/>
      <c r="BW12" s="259"/>
      <c r="BX12" s="259"/>
      <c r="BY12" s="268"/>
      <c r="BZ12" s="269"/>
      <c r="CA12" s="269"/>
      <c r="CB12" s="269"/>
      <c r="CC12" s="269"/>
      <c r="CD12" s="269"/>
      <c r="CE12" s="269"/>
      <c r="CF12" s="269"/>
      <c r="CG12" s="269"/>
      <c r="CH12" s="269"/>
      <c r="CI12" s="269"/>
      <c r="CJ12" s="270"/>
      <c r="CK12" s="31"/>
      <c r="CL12" s="31"/>
      <c r="CM12" s="31"/>
      <c r="CN12" s="31"/>
      <c r="CO12" s="31"/>
      <c r="CP12" s="31"/>
      <c r="CQ12" s="31"/>
      <c r="CR12" s="31"/>
      <c r="CS12" s="31"/>
      <c r="CT12" s="31"/>
      <c r="CU12" s="31"/>
      <c r="CV12" s="31"/>
      <c r="CW12" s="31"/>
      <c r="CX12" s="34"/>
      <c r="CY12" s="34"/>
      <c r="CZ12" s="34"/>
      <c r="DA12" s="31"/>
      <c r="DB12" s="31"/>
      <c r="DC12" s="31"/>
      <c r="DD12" s="44"/>
    </row>
    <row r="13" spans="2:108">
      <c r="B13" s="84"/>
      <c r="C13" s="85"/>
      <c r="D13" s="85"/>
      <c r="E13" s="85"/>
      <c r="F13" s="85"/>
      <c r="G13" s="85"/>
      <c r="H13" s="85"/>
      <c r="I13" s="85"/>
      <c r="J13" s="85"/>
      <c r="K13" s="85"/>
      <c r="L13" s="85"/>
      <c r="M13" s="85"/>
      <c r="N13" s="85"/>
      <c r="O13" s="85"/>
      <c r="P13" s="85"/>
      <c r="Q13" s="85"/>
      <c r="R13" s="85"/>
      <c r="S13" s="85"/>
      <c r="T13" s="85"/>
      <c r="U13" s="85"/>
      <c r="V13" s="259"/>
      <c r="W13" s="259"/>
      <c r="X13" s="259"/>
      <c r="Y13" s="259"/>
      <c r="Z13" s="259"/>
      <c r="AA13" s="84"/>
      <c r="AB13" s="85"/>
      <c r="AC13" s="85"/>
      <c r="AD13" s="85"/>
      <c r="AE13" s="85"/>
      <c r="AF13" s="85"/>
      <c r="AG13" s="85"/>
      <c r="AH13" s="85"/>
      <c r="AI13" s="85"/>
      <c r="AJ13" s="85"/>
      <c r="AK13" s="85"/>
      <c r="AL13" s="85"/>
      <c r="AM13" s="85"/>
      <c r="AN13" s="85"/>
      <c r="AO13" s="85"/>
      <c r="AP13" s="85"/>
      <c r="AQ13" s="85"/>
      <c r="AR13" s="85"/>
      <c r="AS13" s="85"/>
      <c r="AT13" s="85"/>
      <c r="AU13" s="259"/>
      <c r="AV13" s="259"/>
      <c r="AW13" s="259"/>
      <c r="AX13" s="259"/>
      <c r="AY13" s="259"/>
      <c r="AZ13" s="84" t="s">
        <v>171</v>
      </c>
      <c r="BA13" s="85"/>
      <c r="BB13" s="85"/>
      <c r="BC13" s="85"/>
      <c r="BD13" s="85"/>
      <c r="BE13" s="85"/>
      <c r="BF13" s="85"/>
      <c r="BG13" s="85"/>
      <c r="BH13" s="85"/>
      <c r="BI13" s="85"/>
      <c r="BJ13" s="85"/>
      <c r="BK13" s="85"/>
      <c r="BL13" s="85"/>
      <c r="BM13" s="85"/>
      <c r="BN13" s="85"/>
      <c r="BO13" s="85"/>
      <c r="BP13" s="85"/>
      <c r="BQ13" s="85"/>
      <c r="BR13" s="85"/>
      <c r="BS13" s="85"/>
      <c r="BT13" s="259">
        <v>1</v>
      </c>
      <c r="BU13" s="259"/>
      <c r="BV13" s="259"/>
      <c r="BW13" s="259"/>
      <c r="BX13" s="259"/>
      <c r="BY13" s="268"/>
      <c r="BZ13" s="269"/>
      <c r="CA13" s="269"/>
      <c r="CB13" s="269"/>
      <c r="CC13" s="269"/>
      <c r="CD13" s="269"/>
      <c r="CE13" s="269"/>
      <c r="CF13" s="269"/>
      <c r="CG13" s="269"/>
      <c r="CH13" s="269"/>
      <c r="CI13" s="269"/>
      <c r="CJ13" s="270"/>
      <c r="CK13" s="31"/>
      <c r="CL13" s="31"/>
      <c r="CM13" s="31"/>
      <c r="CN13" s="31"/>
      <c r="CO13" s="31"/>
      <c r="CP13" s="31"/>
      <c r="CQ13" s="31"/>
      <c r="CR13" s="31"/>
      <c r="CS13" s="31"/>
      <c r="CT13" s="31"/>
      <c r="CU13" s="31"/>
      <c r="CV13" s="31"/>
      <c r="CW13" s="31"/>
      <c r="CX13" s="34"/>
      <c r="CY13" s="34"/>
      <c r="CZ13" s="34"/>
      <c r="DA13" s="31"/>
      <c r="DB13" s="31"/>
      <c r="DC13" s="31"/>
      <c r="DD13" s="44"/>
    </row>
    <row r="14" spans="2:108">
      <c r="B14" s="84"/>
      <c r="C14" s="85"/>
      <c r="D14" s="85"/>
      <c r="E14" s="85"/>
      <c r="F14" s="85"/>
      <c r="G14" s="85"/>
      <c r="H14" s="85"/>
      <c r="I14" s="85"/>
      <c r="J14" s="85"/>
      <c r="K14" s="85"/>
      <c r="L14" s="85"/>
      <c r="M14" s="85"/>
      <c r="N14" s="85"/>
      <c r="O14" s="85"/>
      <c r="P14" s="85"/>
      <c r="Q14" s="85"/>
      <c r="R14" s="85"/>
      <c r="S14" s="85"/>
      <c r="T14" s="85"/>
      <c r="U14" s="85"/>
      <c r="V14" s="259"/>
      <c r="W14" s="259"/>
      <c r="X14" s="259"/>
      <c r="Y14" s="259"/>
      <c r="Z14" s="259"/>
      <c r="AA14" s="84"/>
      <c r="AB14" s="85"/>
      <c r="AC14" s="85"/>
      <c r="AD14" s="85"/>
      <c r="AE14" s="85"/>
      <c r="AF14" s="85"/>
      <c r="AG14" s="85"/>
      <c r="AH14" s="85"/>
      <c r="AI14" s="85"/>
      <c r="AJ14" s="85"/>
      <c r="AK14" s="85"/>
      <c r="AL14" s="85"/>
      <c r="AM14" s="85"/>
      <c r="AN14" s="85"/>
      <c r="AO14" s="85"/>
      <c r="AP14" s="85"/>
      <c r="AQ14" s="85"/>
      <c r="AR14" s="85"/>
      <c r="AS14" s="85"/>
      <c r="AT14" s="85"/>
      <c r="AU14" s="259"/>
      <c r="AV14" s="259"/>
      <c r="AW14" s="259"/>
      <c r="AX14" s="259"/>
      <c r="AY14" s="259"/>
      <c r="AZ14" s="84" t="s">
        <v>180</v>
      </c>
      <c r="BA14" s="85"/>
      <c r="BB14" s="85"/>
      <c r="BC14" s="85"/>
      <c r="BD14" s="85"/>
      <c r="BE14" s="85"/>
      <c r="BF14" s="85"/>
      <c r="BG14" s="85"/>
      <c r="BH14" s="85"/>
      <c r="BI14" s="85"/>
      <c r="BJ14" s="85"/>
      <c r="BK14" s="85"/>
      <c r="BL14" s="85"/>
      <c r="BM14" s="85"/>
      <c r="BN14" s="85"/>
      <c r="BO14" s="85"/>
      <c r="BP14" s="85"/>
      <c r="BQ14" s="85"/>
      <c r="BR14" s="85"/>
      <c r="BS14" s="85"/>
      <c r="BT14" s="259">
        <v>0.5</v>
      </c>
      <c r="BU14" s="259"/>
      <c r="BV14" s="259"/>
      <c r="BW14" s="259"/>
      <c r="BX14" s="259"/>
      <c r="BY14" s="268"/>
      <c r="BZ14" s="269"/>
      <c r="CA14" s="269"/>
      <c r="CB14" s="269"/>
      <c r="CC14" s="269"/>
      <c r="CD14" s="269"/>
      <c r="CE14" s="269"/>
      <c r="CF14" s="269"/>
      <c r="CG14" s="269"/>
      <c r="CH14" s="269"/>
      <c r="CI14" s="269"/>
      <c r="CJ14" s="270"/>
      <c r="CK14" s="31"/>
      <c r="CL14" s="31"/>
      <c r="CM14" s="31"/>
      <c r="CN14" s="31"/>
      <c r="CO14" s="31"/>
      <c r="CP14" s="31"/>
      <c r="CQ14" s="31"/>
      <c r="CR14" s="31"/>
      <c r="CS14" s="31"/>
      <c r="CT14" s="31"/>
      <c r="CU14" s="31"/>
      <c r="CV14" s="31"/>
      <c r="CW14" s="31"/>
      <c r="CX14" s="34"/>
      <c r="CY14" s="34"/>
      <c r="CZ14" s="34"/>
      <c r="DA14" s="31"/>
      <c r="DB14" s="31"/>
      <c r="DC14" s="31"/>
      <c r="DD14" s="44"/>
    </row>
    <row r="15" spans="2:108">
      <c r="B15" s="266"/>
      <c r="C15" s="267"/>
      <c r="D15" s="267"/>
      <c r="E15" s="267"/>
      <c r="F15" s="267"/>
      <c r="G15" s="267"/>
      <c r="H15" s="267"/>
      <c r="I15" s="267"/>
      <c r="J15" s="267"/>
      <c r="K15" s="267"/>
      <c r="L15" s="267"/>
      <c r="M15" s="267"/>
      <c r="N15" s="267"/>
      <c r="O15" s="267"/>
      <c r="P15" s="267"/>
      <c r="Q15" s="267"/>
      <c r="R15" s="267"/>
      <c r="S15" s="267"/>
      <c r="T15" s="267"/>
      <c r="U15" s="267"/>
      <c r="V15" s="259"/>
      <c r="W15" s="259"/>
      <c r="X15" s="259"/>
      <c r="Y15" s="259"/>
      <c r="Z15" s="259"/>
      <c r="AA15" s="84"/>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98"/>
      <c r="AZ15" s="84"/>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98"/>
      <c r="BY15" s="268"/>
      <c r="BZ15" s="269"/>
      <c r="CA15" s="269"/>
      <c r="CB15" s="269"/>
      <c r="CC15" s="269"/>
      <c r="CD15" s="269"/>
      <c r="CE15" s="269"/>
      <c r="CF15" s="269"/>
      <c r="CG15" s="269"/>
      <c r="CH15" s="269"/>
      <c r="CI15" s="269"/>
      <c r="CJ15" s="270"/>
      <c r="CK15" s="31"/>
      <c r="CL15" s="31"/>
      <c r="CM15" s="31"/>
      <c r="CN15" s="31"/>
      <c r="CO15" s="31"/>
      <c r="CP15" s="31"/>
      <c r="CQ15" s="31"/>
      <c r="CR15" s="31"/>
      <c r="CS15" s="31"/>
      <c r="CT15" s="31"/>
      <c r="CU15" s="31"/>
      <c r="CV15" s="31"/>
      <c r="CW15" s="31"/>
      <c r="CX15" s="34"/>
      <c r="CY15" s="34"/>
      <c r="CZ15" s="34"/>
      <c r="DA15" s="31"/>
      <c r="DB15" s="31"/>
      <c r="DC15" s="31"/>
      <c r="DD15" s="44"/>
    </row>
    <row r="16" spans="2:108">
      <c r="B16" s="84"/>
      <c r="C16" s="85"/>
      <c r="D16" s="85"/>
      <c r="E16" s="85"/>
      <c r="F16" s="85"/>
      <c r="G16" s="85"/>
      <c r="H16" s="85"/>
      <c r="I16" s="85"/>
      <c r="J16" s="85"/>
      <c r="K16" s="85"/>
      <c r="L16" s="85"/>
      <c r="M16" s="85"/>
      <c r="N16" s="85"/>
      <c r="O16" s="85"/>
      <c r="P16" s="85"/>
      <c r="Q16" s="85"/>
      <c r="R16" s="85"/>
      <c r="S16" s="85"/>
      <c r="T16" s="85"/>
      <c r="U16" s="85"/>
      <c r="V16" s="259"/>
      <c r="W16" s="259"/>
      <c r="X16" s="259"/>
      <c r="Y16" s="259"/>
      <c r="Z16" s="259"/>
      <c r="AA16" s="84"/>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98"/>
      <c r="AZ16" s="84"/>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98"/>
      <c r="BY16" s="268"/>
      <c r="BZ16" s="269"/>
      <c r="CA16" s="269"/>
      <c r="CB16" s="269"/>
      <c r="CC16" s="269"/>
      <c r="CD16" s="269"/>
      <c r="CE16" s="269"/>
      <c r="CF16" s="269"/>
      <c r="CG16" s="269"/>
      <c r="CH16" s="269"/>
      <c r="CI16" s="269"/>
      <c r="CJ16" s="270"/>
      <c r="CK16" s="31"/>
      <c r="CL16" s="31"/>
      <c r="CM16" s="31"/>
      <c r="CN16" s="31"/>
      <c r="CO16" s="31"/>
      <c r="CP16" s="31"/>
      <c r="CQ16" s="31"/>
      <c r="CR16" s="31"/>
      <c r="CS16" s="31"/>
      <c r="CT16" s="31"/>
      <c r="CU16" s="31"/>
      <c r="CV16" s="31"/>
      <c r="CW16" s="31"/>
      <c r="CX16" s="34"/>
      <c r="CY16" s="34"/>
      <c r="CZ16" s="34"/>
      <c r="DA16" s="31"/>
      <c r="DB16" s="31"/>
      <c r="DC16" s="31"/>
      <c r="DD16" s="44"/>
    </row>
    <row r="17" spans="2:108">
      <c r="B17" s="84"/>
      <c r="C17" s="85"/>
      <c r="D17" s="85"/>
      <c r="E17" s="85"/>
      <c r="F17" s="85"/>
      <c r="G17" s="85"/>
      <c r="H17" s="85"/>
      <c r="I17" s="85"/>
      <c r="J17" s="85"/>
      <c r="K17" s="85"/>
      <c r="L17" s="85"/>
      <c r="M17" s="85"/>
      <c r="N17" s="85"/>
      <c r="O17" s="85"/>
      <c r="P17" s="85"/>
      <c r="Q17" s="85"/>
      <c r="R17" s="85"/>
      <c r="S17" s="85"/>
      <c r="T17" s="85"/>
      <c r="U17" s="85"/>
      <c r="V17" s="259"/>
      <c r="W17" s="259"/>
      <c r="X17" s="259"/>
      <c r="Y17" s="259"/>
      <c r="Z17" s="259"/>
      <c r="AA17" s="84"/>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98"/>
      <c r="AZ17" s="84"/>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98"/>
      <c r="BY17" s="268"/>
      <c r="BZ17" s="269"/>
      <c r="CA17" s="269"/>
      <c r="CB17" s="269"/>
      <c r="CC17" s="269"/>
      <c r="CD17" s="269"/>
      <c r="CE17" s="269"/>
      <c r="CF17" s="269"/>
      <c r="CG17" s="269"/>
      <c r="CH17" s="269"/>
      <c r="CI17" s="269"/>
      <c r="CJ17" s="270"/>
      <c r="CK17" s="31"/>
      <c r="CL17" s="31"/>
      <c r="CM17" s="31"/>
      <c r="CN17" s="31"/>
      <c r="CO17" s="31"/>
      <c r="CP17" s="31"/>
      <c r="CQ17" s="31"/>
      <c r="CR17" s="31"/>
      <c r="CS17" s="31"/>
      <c r="CT17" s="31"/>
      <c r="CU17" s="31"/>
      <c r="CV17" s="31"/>
      <c r="CW17" s="31"/>
      <c r="CX17" s="34"/>
      <c r="CY17" s="34"/>
      <c r="CZ17" s="34"/>
      <c r="DA17" s="31"/>
      <c r="DB17" s="31"/>
      <c r="DC17" s="31"/>
      <c r="DD17" s="44"/>
    </row>
    <row r="18" spans="2:108">
      <c r="B18" s="84"/>
      <c r="C18" s="85"/>
      <c r="D18" s="85"/>
      <c r="E18" s="85"/>
      <c r="F18" s="85"/>
      <c r="G18" s="85"/>
      <c r="H18" s="85"/>
      <c r="I18" s="85"/>
      <c r="J18" s="85"/>
      <c r="K18" s="85"/>
      <c r="L18" s="85"/>
      <c r="M18" s="85"/>
      <c r="N18" s="85"/>
      <c r="O18" s="85"/>
      <c r="P18" s="85"/>
      <c r="Q18" s="85"/>
      <c r="R18" s="85"/>
      <c r="S18" s="85"/>
      <c r="T18" s="85"/>
      <c r="U18" s="85"/>
      <c r="V18" s="259"/>
      <c r="W18" s="259"/>
      <c r="X18" s="259"/>
      <c r="Y18" s="259"/>
      <c r="Z18" s="259"/>
      <c r="AA18" s="84"/>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98"/>
      <c r="AZ18" s="84"/>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98"/>
      <c r="BY18" s="268"/>
      <c r="BZ18" s="269"/>
      <c r="CA18" s="269"/>
      <c r="CB18" s="269"/>
      <c r="CC18" s="269"/>
      <c r="CD18" s="269"/>
      <c r="CE18" s="269"/>
      <c r="CF18" s="269"/>
      <c r="CG18" s="269"/>
      <c r="CH18" s="269"/>
      <c r="CI18" s="269"/>
      <c r="CJ18" s="270"/>
      <c r="CK18" s="31"/>
      <c r="CL18" s="31"/>
      <c r="CM18" s="31"/>
      <c r="CN18" s="31"/>
      <c r="CO18" s="31"/>
      <c r="CP18" s="31"/>
      <c r="CQ18" s="31"/>
      <c r="CR18" s="31"/>
      <c r="CS18" s="31"/>
      <c r="CT18" s="31"/>
      <c r="CU18" s="31"/>
      <c r="CV18" s="31"/>
      <c r="CW18" s="31"/>
      <c r="CX18" s="34"/>
      <c r="CY18" s="34"/>
      <c r="CZ18" s="34"/>
      <c r="DA18" s="31"/>
      <c r="DB18" s="31"/>
      <c r="DC18" s="31"/>
      <c r="DD18" s="44"/>
    </row>
    <row r="19" spans="2:108">
      <c r="B19" s="84"/>
      <c r="C19" s="85"/>
      <c r="D19" s="85"/>
      <c r="E19" s="85"/>
      <c r="F19" s="85"/>
      <c r="G19" s="85"/>
      <c r="H19" s="85"/>
      <c r="I19" s="85"/>
      <c r="J19" s="85"/>
      <c r="K19" s="85"/>
      <c r="L19" s="85"/>
      <c r="M19" s="85"/>
      <c r="N19" s="85"/>
      <c r="O19" s="85"/>
      <c r="P19" s="85"/>
      <c r="Q19" s="85"/>
      <c r="R19" s="85"/>
      <c r="S19" s="85"/>
      <c r="T19" s="85"/>
      <c r="U19" s="85"/>
      <c r="V19" s="85"/>
      <c r="W19" s="85"/>
      <c r="X19" s="85"/>
      <c r="Y19" s="85"/>
      <c r="Z19" s="98"/>
      <c r="AA19" s="84"/>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98"/>
      <c r="AZ19" s="147"/>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7"/>
      <c r="BY19" s="268"/>
      <c r="BZ19" s="269"/>
      <c r="CA19" s="269"/>
      <c r="CB19" s="269"/>
      <c r="CC19" s="269"/>
      <c r="CD19" s="269"/>
      <c r="CE19" s="269"/>
      <c r="CF19" s="269"/>
      <c r="CG19" s="269"/>
      <c r="CH19" s="269"/>
      <c r="CI19" s="269"/>
      <c r="CJ19" s="270"/>
      <c r="CK19" s="31"/>
      <c r="CL19" s="31"/>
      <c r="CM19" s="31"/>
      <c r="CN19" s="31"/>
      <c r="CO19" s="31"/>
      <c r="CP19" s="31"/>
      <c r="CQ19" s="31"/>
      <c r="CR19" s="31"/>
      <c r="CS19" s="31"/>
      <c r="CT19" s="31"/>
      <c r="CU19" s="31"/>
      <c r="CV19" s="31"/>
      <c r="CW19" s="31"/>
      <c r="CX19" s="34"/>
      <c r="CY19" s="34"/>
      <c r="CZ19" s="34"/>
      <c r="DA19" s="31"/>
      <c r="DB19" s="31"/>
      <c r="DC19" s="31"/>
      <c r="DD19" s="44"/>
    </row>
    <row r="20" spans="2:108">
      <c r="B20" s="84"/>
      <c r="C20" s="85"/>
      <c r="D20" s="85"/>
      <c r="E20" s="85"/>
      <c r="F20" s="85"/>
      <c r="G20" s="85"/>
      <c r="H20" s="85"/>
      <c r="I20" s="85"/>
      <c r="J20" s="85"/>
      <c r="K20" s="85"/>
      <c r="L20" s="85"/>
      <c r="M20" s="85"/>
      <c r="N20" s="85"/>
      <c r="O20" s="85"/>
      <c r="P20" s="85"/>
      <c r="Q20" s="85"/>
      <c r="R20" s="85"/>
      <c r="S20" s="85"/>
      <c r="T20" s="85"/>
      <c r="U20" s="85"/>
      <c r="V20" s="259"/>
      <c r="W20" s="259"/>
      <c r="X20" s="259"/>
      <c r="Y20" s="259"/>
      <c r="Z20" s="259"/>
      <c r="AA20" s="84"/>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98"/>
      <c r="AZ20" s="101" t="s">
        <v>116</v>
      </c>
      <c r="BA20" s="102"/>
      <c r="BB20" s="102"/>
      <c r="BC20" s="102"/>
      <c r="BD20" s="102"/>
      <c r="BE20" s="102"/>
      <c r="BF20" s="102"/>
      <c r="BG20" s="102"/>
      <c r="BH20" s="102"/>
      <c r="BI20" s="102"/>
      <c r="BJ20" s="102"/>
      <c r="BK20" s="102"/>
      <c r="BL20" s="102"/>
      <c r="BM20" s="102"/>
      <c r="BN20" s="102"/>
      <c r="BO20" s="102"/>
      <c r="BP20" s="102"/>
      <c r="BQ20" s="102"/>
      <c r="BR20" s="102"/>
      <c r="BS20" s="102"/>
      <c r="BT20" s="257" t="s">
        <v>102</v>
      </c>
      <c r="BU20" s="257"/>
      <c r="BV20" s="257"/>
      <c r="BW20" s="257"/>
      <c r="BX20" s="258"/>
      <c r="BY20" s="268"/>
      <c r="BZ20" s="269"/>
      <c r="CA20" s="269"/>
      <c r="CB20" s="269"/>
      <c r="CC20" s="269"/>
      <c r="CD20" s="269"/>
      <c r="CE20" s="269"/>
      <c r="CF20" s="269"/>
      <c r="CG20" s="269"/>
      <c r="CH20" s="269"/>
      <c r="CI20" s="269"/>
      <c r="CJ20" s="270"/>
      <c r="CK20" s="31"/>
      <c r="CL20" s="31"/>
      <c r="CM20" s="31"/>
      <c r="CN20" s="31"/>
      <c r="CO20" s="31"/>
      <c r="CP20" s="31"/>
      <c r="CQ20" s="31"/>
      <c r="CR20" s="31"/>
      <c r="CS20" s="31"/>
      <c r="CT20" s="31"/>
      <c r="CU20" s="31"/>
      <c r="CV20" s="31"/>
      <c r="CW20" s="31"/>
      <c r="CX20" s="34"/>
      <c r="CY20" s="34"/>
      <c r="CZ20" s="34"/>
      <c r="DA20" s="31"/>
      <c r="DB20" s="31"/>
      <c r="DC20" s="31"/>
      <c r="DD20" s="44"/>
    </row>
    <row r="21" spans="2:108">
      <c r="B21" s="84"/>
      <c r="C21" s="85"/>
      <c r="D21" s="85"/>
      <c r="E21" s="85"/>
      <c r="F21" s="85"/>
      <c r="G21" s="85"/>
      <c r="H21" s="85"/>
      <c r="I21" s="85"/>
      <c r="J21" s="85"/>
      <c r="K21" s="85"/>
      <c r="L21" s="85"/>
      <c r="M21" s="85"/>
      <c r="N21" s="85"/>
      <c r="O21" s="85"/>
      <c r="P21" s="85"/>
      <c r="Q21" s="85"/>
      <c r="R21" s="85"/>
      <c r="S21" s="85"/>
      <c r="T21" s="85"/>
      <c r="U21" s="85"/>
      <c r="V21" s="259"/>
      <c r="W21" s="259"/>
      <c r="X21" s="259"/>
      <c r="Y21" s="259"/>
      <c r="Z21" s="259"/>
      <c r="AA21" s="84"/>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98"/>
      <c r="AZ21" s="84" t="s">
        <v>169</v>
      </c>
      <c r="BA21" s="85"/>
      <c r="BB21" s="85"/>
      <c r="BC21" s="85"/>
      <c r="BD21" s="85"/>
      <c r="BE21" s="85"/>
      <c r="BF21" s="85"/>
      <c r="BG21" s="85"/>
      <c r="BH21" s="85"/>
      <c r="BI21" s="85"/>
      <c r="BJ21" s="85"/>
      <c r="BK21" s="85"/>
      <c r="BL21" s="85"/>
      <c r="BM21" s="85"/>
      <c r="BN21" s="85"/>
      <c r="BO21" s="85"/>
      <c r="BP21" s="85"/>
      <c r="BQ21" s="85"/>
      <c r="BR21" s="85"/>
      <c r="BS21" s="85"/>
      <c r="BT21" s="259">
        <v>3</v>
      </c>
      <c r="BU21" s="259"/>
      <c r="BV21" s="259"/>
      <c r="BW21" s="259"/>
      <c r="BX21" s="259"/>
      <c r="BY21" s="268"/>
      <c r="BZ21" s="269"/>
      <c r="CA21" s="269"/>
      <c r="CB21" s="269"/>
      <c r="CC21" s="269"/>
      <c r="CD21" s="269"/>
      <c r="CE21" s="269"/>
      <c r="CF21" s="269"/>
      <c r="CG21" s="269"/>
      <c r="CH21" s="269"/>
      <c r="CI21" s="269"/>
      <c r="CJ21" s="270"/>
      <c r="CK21" s="31"/>
      <c r="CL21" s="31"/>
      <c r="CM21" s="31"/>
      <c r="CN21" s="31"/>
      <c r="CO21" s="31"/>
      <c r="CP21" s="31"/>
      <c r="CQ21" s="31"/>
      <c r="CR21" s="31"/>
      <c r="CS21" s="31"/>
      <c r="CT21" s="31"/>
      <c r="CU21" s="31"/>
      <c r="CV21" s="31"/>
      <c r="CW21" s="31"/>
      <c r="CX21" s="34"/>
      <c r="CY21" s="34"/>
      <c r="CZ21" s="34"/>
      <c r="DA21" s="31"/>
      <c r="DB21" s="31"/>
      <c r="DC21" s="31"/>
      <c r="DD21" s="44"/>
    </row>
    <row r="22" spans="2:108">
      <c r="B22" s="84"/>
      <c r="C22" s="85"/>
      <c r="D22" s="85"/>
      <c r="E22" s="85"/>
      <c r="F22" s="85"/>
      <c r="G22" s="85"/>
      <c r="H22" s="85"/>
      <c r="I22" s="85"/>
      <c r="J22" s="85"/>
      <c r="K22" s="85"/>
      <c r="L22" s="85"/>
      <c r="M22" s="85"/>
      <c r="N22" s="85"/>
      <c r="O22" s="85"/>
      <c r="P22" s="85"/>
      <c r="Q22" s="85"/>
      <c r="R22" s="85"/>
      <c r="S22" s="85"/>
      <c r="T22" s="85"/>
      <c r="U22" s="85"/>
      <c r="V22" s="111"/>
      <c r="W22" s="111"/>
      <c r="X22" s="111"/>
      <c r="Y22" s="111"/>
      <c r="Z22" s="259"/>
      <c r="AA22" s="84"/>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98"/>
      <c r="AZ22" s="84"/>
      <c r="BA22" s="85"/>
      <c r="BB22" s="85"/>
      <c r="BC22" s="85"/>
      <c r="BD22" s="85"/>
      <c r="BE22" s="85"/>
      <c r="BF22" s="85"/>
      <c r="BG22" s="85"/>
      <c r="BH22" s="85"/>
      <c r="BI22" s="85"/>
      <c r="BJ22" s="85"/>
      <c r="BK22" s="85"/>
      <c r="BL22" s="85"/>
      <c r="BM22" s="85"/>
      <c r="BN22" s="85"/>
      <c r="BO22" s="85"/>
      <c r="BP22" s="85"/>
      <c r="BQ22" s="85"/>
      <c r="BR22" s="85"/>
      <c r="BS22" s="85"/>
      <c r="BT22" s="259"/>
      <c r="BU22" s="259"/>
      <c r="BV22" s="259"/>
      <c r="BW22" s="259"/>
      <c r="BX22" s="259"/>
      <c r="BY22" s="268"/>
      <c r="BZ22" s="269"/>
      <c r="CA22" s="269"/>
      <c r="CB22" s="269"/>
      <c r="CC22" s="269"/>
      <c r="CD22" s="269"/>
      <c r="CE22" s="269"/>
      <c r="CF22" s="269"/>
      <c r="CG22" s="269"/>
      <c r="CH22" s="269"/>
      <c r="CI22" s="269"/>
      <c r="CJ22" s="270"/>
      <c r="CK22" s="31"/>
      <c r="CL22" s="31"/>
      <c r="CM22" s="31"/>
      <c r="CN22" s="31"/>
      <c r="CO22" s="31"/>
      <c r="CP22" s="31"/>
      <c r="CQ22" s="31"/>
      <c r="CR22" s="31"/>
      <c r="CS22" s="31"/>
      <c r="CT22" s="31"/>
      <c r="CU22" s="31"/>
      <c r="CV22" s="31"/>
      <c r="CW22" s="31"/>
      <c r="CX22" s="34"/>
      <c r="CY22" s="34"/>
      <c r="CZ22" s="34"/>
      <c r="DA22" s="31"/>
      <c r="DB22" s="31"/>
      <c r="DC22" s="31"/>
      <c r="DD22" s="44"/>
    </row>
    <row r="23" spans="2:108">
      <c r="B23" s="84"/>
      <c r="C23" s="85"/>
      <c r="D23" s="85"/>
      <c r="E23" s="85"/>
      <c r="F23" s="85"/>
      <c r="G23" s="85"/>
      <c r="H23" s="85"/>
      <c r="I23" s="85"/>
      <c r="J23" s="85"/>
      <c r="K23" s="85"/>
      <c r="L23" s="85"/>
      <c r="M23" s="85"/>
      <c r="N23" s="85"/>
      <c r="O23" s="85"/>
      <c r="P23" s="85"/>
      <c r="Q23" s="85"/>
      <c r="R23" s="85"/>
      <c r="S23" s="85"/>
      <c r="T23" s="85"/>
      <c r="U23" s="85"/>
      <c r="V23" s="111"/>
      <c r="W23" s="111"/>
      <c r="X23" s="111"/>
      <c r="Y23" s="111"/>
      <c r="Z23" s="259"/>
      <c r="AA23" s="84"/>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98"/>
      <c r="AZ23" s="84" t="s">
        <v>212</v>
      </c>
      <c r="BA23" s="85"/>
      <c r="BB23" s="85"/>
      <c r="BC23" s="85"/>
      <c r="BD23" s="85"/>
      <c r="BE23" s="85"/>
      <c r="BF23" s="85"/>
      <c r="BG23" s="85"/>
      <c r="BH23" s="85"/>
      <c r="BI23" s="85"/>
      <c r="BJ23" s="85"/>
      <c r="BK23" s="85"/>
      <c r="BL23" s="85"/>
      <c r="BM23" s="85"/>
      <c r="BN23" s="85"/>
      <c r="BO23" s="85"/>
      <c r="BP23" s="85"/>
      <c r="BQ23" s="85"/>
      <c r="BR23" s="85"/>
      <c r="BS23" s="85"/>
      <c r="BT23" s="259">
        <v>0.5</v>
      </c>
      <c r="BU23" s="259"/>
      <c r="BV23" s="259"/>
      <c r="BW23" s="259"/>
      <c r="BX23" s="259"/>
      <c r="BY23" s="268"/>
      <c r="BZ23" s="269"/>
      <c r="CA23" s="269"/>
      <c r="CB23" s="269"/>
      <c r="CC23" s="269"/>
      <c r="CD23" s="269"/>
      <c r="CE23" s="269"/>
      <c r="CF23" s="269"/>
      <c r="CG23" s="269"/>
      <c r="CH23" s="269"/>
      <c r="CI23" s="269"/>
      <c r="CJ23" s="270"/>
      <c r="CK23" s="31"/>
      <c r="CL23" s="31"/>
      <c r="CM23" s="31"/>
      <c r="CN23" s="31"/>
      <c r="CO23" s="31"/>
      <c r="CP23" s="31"/>
      <c r="CQ23" s="31"/>
      <c r="CR23" s="31"/>
      <c r="CS23" s="31"/>
      <c r="CT23" s="31"/>
      <c r="CU23" s="31"/>
      <c r="CV23" s="31"/>
      <c r="CW23" s="31"/>
      <c r="CX23" s="34"/>
      <c r="CY23" s="34"/>
      <c r="CZ23" s="34"/>
      <c r="DA23" s="31"/>
      <c r="DB23" s="31"/>
      <c r="DC23" s="31"/>
      <c r="DD23" s="44"/>
    </row>
    <row r="24" spans="2:108">
      <c r="B24" s="84"/>
      <c r="C24" s="85"/>
      <c r="D24" s="85"/>
      <c r="E24" s="85"/>
      <c r="F24" s="85"/>
      <c r="G24" s="85"/>
      <c r="H24" s="85"/>
      <c r="I24" s="85"/>
      <c r="J24" s="85"/>
      <c r="K24" s="85"/>
      <c r="L24" s="85"/>
      <c r="M24" s="85"/>
      <c r="N24" s="85"/>
      <c r="O24" s="85"/>
      <c r="P24" s="85"/>
      <c r="Q24" s="85"/>
      <c r="R24" s="85"/>
      <c r="S24" s="85"/>
      <c r="T24" s="85"/>
      <c r="U24" s="85"/>
      <c r="V24" s="259"/>
      <c r="W24" s="259"/>
      <c r="X24" s="259"/>
      <c r="Y24" s="259"/>
      <c r="Z24" s="259"/>
      <c r="AA24" s="84"/>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98"/>
      <c r="AZ24" s="84" t="s">
        <v>114</v>
      </c>
      <c r="BA24" s="85"/>
      <c r="BB24" s="85"/>
      <c r="BC24" s="85"/>
      <c r="BD24" s="85"/>
      <c r="BE24" s="85"/>
      <c r="BF24" s="85"/>
      <c r="BG24" s="85"/>
      <c r="BH24" s="85"/>
      <c r="BI24" s="85"/>
      <c r="BJ24" s="85"/>
      <c r="BK24" s="85"/>
      <c r="BL24" s="85"/>
      <c r="BM24" s="85"/>
      <c r="BN24" s="85"/>
      <c r="BO24" s="85"/>
      <c r="BP24" s="85"/>
      <c r="BQ24" s="85"/>
      <c r="BR24" s="85"/>
      <c r="BS24" s="85"/>
      <c r="BT24" s="259">
        <v>5</v>
      </c>
      <c r="BU24" s="259"/>
      <c r="BV24" s="259"/>
      <c r="BW24" s="259"/>
      <c r="BX24" s="259"/>
      <c r="BY24" s="268"/>
      <c r="BZ24" s="269"/>
      <c r="CA24" s="269"/>
      <c r="CB24" s="269"/>
      <c r="CC24" s="269"/>
      <c r="CD24" s="269"/>
      <c r="CE24" s="269"/>
      <c r="CF24" s="269"/>
      <c r="CG24" s="269"/>
      <c r="CH24" s="269"/>
      <c r="CI24" s="269"/>
      <c r="CJ24" s="270"/>
      <c r="CK24" s="34"/>
      <c r="CL24" s="34"/>
      <c r="CM24" s="34"/>
      <c r="CN24" s="34"/>
      <c r="CO24" s="34"/>
      <c r="CP24" s="34"/>
      <c r="CQ24" s="34"/>
      <c r="CR24" s="34"/>
      <c r="CS24" s="34"/>
      <c r="CT24" s="34"/>
      <c r="CU24" s="34"/>
      <c r="CV24" s="34"/>
      <c r="CW24" s="34"/>
      <c r="CX24" s="34"/>
      <c r="CY24" s="34"/>
      <c r="CZ24" s="34"/>
      <c r="DA24" s="31"/>
      <c r="DB24" s="31"/>
      <c r="DC24" s="31"/>
      <c r="DD24" s="44"/>
    </row>
    <row r="25" spans="2:108">
      <c r="B25" s="84"/>
      <c r="C25" s="85"/>
      <c r="D25" s="85"/>
      <c r="E25" s="85"/>
      <c r="F25" s="85"/>
      <c r="G25" s="85"/>
      <c r="H25" s="85"/>
      <c r="I25" s="85"/>
      <c r="J25" s="85"/>
      <c r="K25" s="85"/>
      <c r="L25" s="85"/>
      <c r="M25" s="85"/>
      <c r="N25" s="85"/>
      <c r="O25" s="85"/>
      <c r="P25" s="85"/>
      <c r="Q25" s="85"/>
      <c r="R25" s="85"/>
      <c r="S25" s="85"/>
      <c r="T25" s="85"/>
      <c r="U25" s="85"/>
      <c r="V25" s="259"/>
      <c r="W25" s="259"/>
      <c r="X25" s="259"/>
      <c r="Y25" s="259"/>
      <c r="Z25" s="259"/>
      <c r="AA25" s="84"/>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98"/>
      <c r="AZ25" s="84"/>
      <c r="BA25" s="85"/>
      <c r="BB25" s="85"/>
      <c r="BC25" s="85"/>
      <c r="BD25" s="85"/>
      <c r="BE25" s="85"/>
      <c r="BF25" s="85"/>
      <c r="BG25" s="85"/>
      <c r="BH25" s="85"/>
      <c r="BI25" s="85"/>
      <c r="BJ25" s="85"/>
      <c r="BK25" s="85"/>
      <c r="BL25" s="85"/>
      <c r="BM25" s="85"/>
      <c r="BN25" s="85"/>
      <c r="BO25" s="85"/>
      <c r="BP25" s="85"/>
      <c r="BQ25" s="85"/>
      <c r="BR25" s="85"/>
      <c r="BS25" s="85"/>
      <c r="BT25" s="259"/>
      <c r="BU25" s="259"/>
      <c r="BV25" s="259"/>
      <c r="BW25" s="259"/>
      <c r="BX25" s="259"/>
      <c r="BY25" s="268"/>
      <c r="BZ25" s="269"/>
      <c r="CA25" s="269"/>
      <c r="CB25" s="269"/>
      <c r="CC25" s="269"/>
      <c r="CD25" s="269"/>
      <c r="CE25" s="269"/>
      <c r="CF25" s="269"/>
      <c r="CG25" s="269"/>
      <c r="CH25" s="269"/>
      <c r="CI25" s="269"/>
      <c r="CJ25" s="270"/>
      <c r="CK25" s="38"/>
      <c r="CL25" s="38"/>
      <c r="CM25" s="38"/>
      <c r="CN25" s="38"/>
      <c r="CO25" s="38"/>
      <c r="CP25" s="38"/>
      <c r="CQ25" s="38"/>
      <c r="CR25" s="38"/>
      <c r="CS25" s="34"/>
      <c r="CT25" s="34"/>
      <c r="CU25" s="34"/>
      <c r="CV25" s="34"/>
      <c r="CW25" s="34"/>
      <c r="CX25" s="34"/>
      <c r="CY25" s="34"/>
      <c r="CZ25" s="34"/>
      <c r="DA25" s="31"/>
      <c r="DB25" s="31"/>
      <c r="DC25" s="31"/>
      <c r="DD25" s="44"/>
    </row>
    <row r="26" spans="2:108">
      <c r="B26" s="84"/>
      <c r="C26" s="85"/>
      <c r="D26" s="85"/>
      <c r="E26" s="85"/>
      <c r="F26" s="85"/>
      <c r="G26" s="85"/>
      <c r="H26" s="85"/>
      <c r="I26" s="85"/>
      <c r="J26" s="85"/>
      <c r="K26" s="85"/>
      <c r="L26" s="85"/>
      <c r="M26" s="85"/>
      <c r="N26" s="85"/>
      <c r="O26" s="85"/>
      <c r="P26" s="85"/>
      <c r="Q26" s="85"/>
      <c r="R26" s="85"/>
      <c r="S26" s="85"/>
      <c r="T26" s="85"/>
      <c r="U26" s="85"/>
      <c r="V26" s="259"/>
      <c r="W26" s="259"/>
      <c r="X26" s="259"/>
      <c r="Y26" s="259"/>
      <c r="Z26" s="259"/>
      <c r="AA26" s="84"/>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98"/>
      <c r="AZ26" s="84"/>
      <c r="BA26" s="85"/>
      <c r="BB26" s="85"/>
      <c r="BC26" s="85"/>
      <c r="BD26" s="85"/>
      <c r="BE26" s="85"/>
      <c r="BF26" s="85"/>
      <c r="BG26" s="85"/>
      <c r="BH26" s="85"/>
      <c r="BI26" s="85"/>
      <c r="BJ26" s="85"/>
      <c r="BK26" s="85"/>
      <c r="BL26" s="85"/>
      <c r="BM26" s="85"/>
      <c r="BN26" s="85"/>
      <c r="BO26" s="85"/>
      <c r="BP26" s="85"/>
      <c r="BQ26" s="85"/>
      <c r="BR26" s="85"/>
      <c r="BS26" s="85"/>
      <c r="BT26" s="259"/>
      <c r="BU26" s="259"/>
      <c r="BV26" s="259"/>
      <c r="BW26" s="259"/>
      <c r="BX26" s="259"/>
      <c r="BY26" s="268"/>
      <c r="BZ26" s="269"/>
      <c r="CA26" s="269"/>
      <c r="CB26" s="269"/>
      <c r="CC26" s="269"/>
      <c r="CD26" s="269"/>
      <c r="CE26" s="269"/>
      <c r="CF26" s="269"/>
      <c r="CG26" s="269"/>
      <c r="CH26" s="269"/>
      <c r="CI26" s="269"/>
      <c r="CJ26" s="270"/>
      <c r="CK26" s="38"/>
      <c r="CL26" s="38"/>
      <c r="CM26" s="38"/>
      <c r="CN26" s="38"/>
      <c r="CO26" s="38"/>
      <c r="CP26" s="38"/>
      <c r="CQ26" s="38"/>
      <c r="CR26" s="38"/>
      <c r="CS26" s="34"/>
      <c r="CT26" s="34"/>
      <c r="CU26" s="34"/>
      <c r="CV26" s="34"/>
      <c r="CW26" s="34"/>
      <c r="CX26" s="34"/>
      <c r="CY26" s="34"/>
      <c r="CZ26" s="34"/>
      <c r="DA26" s="31"/>
      <c r="DB26" s="31"/>
      <c r="DC26" s="31"/>
      <c r="DD26" s="44"/>
    </row>
    <row r="27" spans="2:108">
      <c r="B27" s="84"/>
      <c r="C27" s="85"/>
      <c r="D27" s="85"/>
      <c r="E27" s="85"/>
      <c r="F27" s="85"/>
      <c r="G27" s="85"/>
      <c r="H27" s="85"/>
      <c r="I27" s="85"/>
      <c r="J27" s="85"/>
      <c r="K27" s="85"/>
      <c r="L27" s="85"/>
      <c r="M27" s="85"/>
      <c r="N27" s="85"/>
      <c r="O27" s="85"/>
      <c r="P27" s="85"/>
      <c r="Q27" s="85"/>
      <c r="R27" s="85"/>
      <c r="S27" s="85"/>
      <c r="T27" s="85"/>
      <c r="U27" s="85"/>
      <c r="V27" s="85"/>
      <c r="W27" s="85"/>
      <c r="X27" s="85"/>
      <c r="Y27" s="85"/>
      <c r="Z27" s="98"/>
      <c r="AA27" s="84"/>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98"/>
      <c r="AZ27" s="84"/>
      <c r="BA27" s="85"/>
      <c r="BB27" s="85"/>
      <c r="BC27" s="85"/>
      <c r="BD27" s="85"/>
      <c r="BE27" s="85"/>
      <c r="BF27" s="85"/>
      <c r="BG27" s="85"/>
      <c r="BH27" s="85"/>
      <c r="BI27" s="85"/>
      <c r="BJ27" s="85"/>
      <c r="BK27" s="85"/>
      <c r="BL27" s="85"/>
      <c r="BM27" s="85"/>
      <c r="BN27" s="85"/>
      <c r="BO27" s="85"/>
      <c r="BP27" s="85"/>
      <c r="BQ27" s="85"/>
      <c r="BR27" s="85"/>
      <c r="BS27" s="85"/>
      <c r="BT27" s="259"/>
      <c r="BU27" s="259"/>
      <c r="BV27" s="259"/>
      <c r="BW27" s="259"/>
      <c r="BX27" s="259"/>
      <c r="BY27" s="268"/>
      <c r="BZ27" s="269"/>
      <c r="CA27" s="269"/>
      <c r="CB27" s="269"/>
      <c r="CC27" s="269"/>
      <c r="CD27" s="269"/>
      <c r="CE27" s="269"/>
      <c r="CF27" s="269"/>
      <c r="CG27" s="269"/>
      <c r="CH27" s="269"/>
      <c r="CI27" s="269"/>
      <c r="CJ27" s="270"/>
      <c r="CK27" s="45"/>
      <c r="CL27" s="45"/>
      <c r="CM27" s="45"/>
      <c r="CN27" s="45"/>
      <c r="CO27" s="45"/>
      <c r="CP27" s="45"/>
      <c r="CQ27" s="45"/>
      <c r="CR27" s="45"/>
      <c r="CS27" s="34"/>
      <c r="CT27" s="34"/>
      <c r="CU27" s="34"/>
      <c r="CV27" s="34"/>
      <c r="CW27" s="34"/>
      <c r="CX27" s="34"/>
      <c r="CY27" s="34"/>
      <c r="CZ27" s="34"/>
      <c r="DA27" s="31"/>
      <c r="DB27" s="31"/>
      <c r="DC27" s="31"/>
      <c r="DD27" s="44"/>
    </row>
    <row r="28" spans="2:108">
      <c r="B28" s="84"/>
      <c r="C28" s="85"/>
      <c r="D28" s="85"/>
      <c r="E28" s="85"/>
      <c r="F28" s="85"/>
      <c r="G28" s="85"/>
      <c r="H28" s="85"/>
      <c r="I28" s="85"/>
      <c r="J28" s="85"/>
      <c r="K28" s="85"/>
      <c r="L28" s="85"/>
      <c r="M28" s="85"/>
      <c r="N28" s="85"/>
      <c r="O28" s="85"/>
      <c r="P28" s="85"/>
      <c r="Q28" s="85"/>
      <c r="R28" s="85"/>
      <c r="S28" s="85"/>
      <c r="T28" s="85"/>
      <c r="U28" s="85"/>
      <c r="V28" s="85"/>
      <c r="W28" s="85"/>
      <c r="X28" s="85"/>
      <c r="Y28" s="85"/>
      <c r="Z28" s="98"/>
      <c r="AA28" s="84"/>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98"/>
      <c r="AZ28" s="84"/>
      <c r="BA28" s="85"/>
      <c r="BB28" s="85"/>
      <c r="BC28" s="85"/>
      <c r="BD28" s="85"/>
      <c r="BE28" s="85"/>
      <c r="BF28" s="85"/>
      <c r="BG28" s="85"/>
      <c r="BH28" s="85"/>
      <c r="BI28" s="85"/>
      <c r="BJ28" s="85"/>
      <c r="BK28" s="85"/>
      <c r="BL28" s="85"/>
      <c r="BM28" s="85"/>
      <c r="BN28" s="85"/>
      <c r="BO28" s="85"/>
      <c r="BP28" s="85"/>
      <c r="BQ28" s="85"/>
      <c r="BR28" s="85"/>
      <c r="BS28" s="85"/>
      <c r="BT28" s="259"/>
      <c r="BU28" s="259"/>
      <c r="BV28" s="259"/>
      <c r="BW28" s="259"/>
      <c r="BX28" s="259"/>
      <c r="BY28" s="268"/>
      <c r="BZ28" s="269"/>
      <c r="CA28" s="269"/>
      <c r="CB28" s="269"/>
      <c r="CC28" s="269"/>
      <c r="CD28" s="269"/>
      <c r="CE28" s="269"/>
      <c r="CF28" s="269"/>
      <c r="CG28" s="269"/>
      <c r="CH28" s="269"/>
      <c r="CI28" s="269"/>
      <c r="CJ28" s="270"/>
      <c r="CK28" s="34"/>
      <c r="CL28" s="34"/>
      <c r="CM28" s="34"/>
      <c r="CN28" s="34"/>
      <c r="CO28" s="34"/>
      <c r="CP28" s="34"/>
      <c r="CQ28" s="34"/>
      <c r="CR28" s="34"/>
      <c r="CS28" s="34"/>
      <c r="CT28" s="34"/>
      <c r="CU28" s="34"/>
      <c r="CV28" s="34"/>
      <c r="CW28" s="34"/>
      <c r="CX28" s="34"/>
      <c r="CY28" s="34"/>
      <c r="CZ28" s="34"/>
      <c r="DA28" s="31"/>
      <c r="DB28" s="31"/>
      <c r="DC28" s="31"/>
      <c r="DD28" s="44"/>
    </row>
    <row r="29" spans="2:108">
      <c r="B29" s="84"/>
      <c r="C29" s="85"/>
      <c r="D29" s="85"/>
      <c r="E29" s="85"/>
      <c r="F29" s="85"/>
      <c r="G29" s="85"/>
      <c r="H29" s="85"/>
      <c r="I29" s="85"/>
      <c r="J29" s="85"/>
      <c r="K29" s="85"/>
      <c r="L29" s="85"/>
      <c r="M29" s="85"/>
      <c r="N29" s="85"/>
      <c r="O29" s="85"/>
      <c r="P29" s="85"/>
      <c r="Q29" s="85"/>
      <c r="R29" s="85"/>
      <c r="S29" s="85"/>
      <c r="T29" s="85"/>
      <c r="U29" s="85"/>
      <c r="V29" s="85"/>
      <c r="W29" s="85"/>
      <c r="X29" s="85"/>
      <c r="Y29" s="85"/>
      <c r="Z29" s="98"/>
      <c r="AA29" s="84"/>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98"/>
      <c r="AZ29" s="84" t="s">
        <v>144</v>
      </c>
      <c r="BA29" s="85"/>
      <c r="BB29" s="85"/>
      <c r="BC29" s="85"/>
      <c r="BD29" s="85"/>
      <c r="BE29" s="85"/>
      <c r="BF29" s="85"/>
      <c r="BG29" s="85"/>
      <c r="BH29" s="85"/>
      <c r="BI29" s="85"/>
      <c r="BJ29" s="85"/>
      <c r="BK29" s="85"/>
      <c r="BL29" s="85"/>
      <c r="BM29" s="85"/>
      <c r="BN29" s="85"/>
      <c r="BO29" s="85"/>
      <c r="BP29" s="85"/>
      <c r="BQ29" s="85"/>
      <c r="BR29" s="85"/>
      <c r="BS29" s="85"/>
      <c r="BT29" s="85">
        <v>4</v>
      </c>
      <c r="BU29" s="85"/>
      <c r="BV29" s="85"/>
      <c r="BW29" s="85"/>
      <c r="BX29" s="98"/>
      <c r="BY29" s="268"/>
      <c r="BZ29" s="269"/>
      <c r="CA29" s="269"/>
      <c r="CB29" s="269"/>
      <c r="CC29" s="269"/>
      <c r="CD29" s="269"/>
      <c r="CE29" s="269"/>
      <c r="CF29" s="269"/>
      <c r="CG29" s="269"/>
      <c r="CH29" s="269"/>
      <c r="CI29" s="269"/>
      <c r="CJ29" s="270"/>
      <c r="CK29" s="38"/>
      <c r="CL29" s="38"/>
      <c r="CM29" s="38"/>
      <c r="CN29" s="38"/>
      <c r="CO29" s="38"/>
      <c r="CP29" s="38"/>
      <c r="CQ29" s="38"/>
      <c r="CR29" s="38"/>
      <c r="CS29" s="34"/>
      <c r="CT29" s="34"/>
      <c r="CU29" s="34"/>
      <c r="CV29" s="34"/>
      <c r="CW29" s="34"/>
      <c r="CX29" s="34"/>
      <c r="CY29" s="34"/>
      <c r="CZ29" s="34"/>
      <c r="DA29" s="31"/>
      <c r="DB29" s="31"/>
      <c r="DC29" s="31"/>
      <c r="DD29" s="44"/>
    </row>
    <row r="30" spans="2:108">
      <c r="B30" s="84"/>
      <c r="C30" s="85"/>
      <c r="D30" s="85"/>
      <c r="E30" s="85"/>
      <c r="F30" s="85"/>
      <c r="G30" s="85"/>
      <c r="H30" s="85"/>
      <c r="I30" s="85"/>
      <c r="J30" s="85"/>
      <c r="K30" s="85"/>
      <c r="L30" s="85"/>
      <c r="M30" s="85"/>
      <c r="N30" s="85"/>
      <c r="O30" s="85"/>
      <c r="P30" s="85"/>
      <c r="Q30" s="85"/>
      <c r="R30" s="85"/>
      <c r="S30" s="85"/>
      <c r="T30" s="85"/>
      <c r="U30" s="85"/>
      <c r="V30" s="85"/>
      <c r="W30" s="85"/>
      <c r="X30" s="85"/>
      <c r="Y30" s="85"/>
      <c r="Z30" s="98"/>
      <c r="AA30" s="84"/>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98"/>
      <c r="AZ30" s="84" t="s">
        <v>80</v>
      </c>
      <c r="BA30" s="85"/>
      <c r="BB30" s="85"/>
      <c r="BC30" s="85"/>
      <c r="BD30" s="85"/>
      <c r="BE30" s="85"/>
      <c r="BF30" s="85"/>
      <c r="BG30" s="85"/>
      <c r="BH30" s="85"/>
      <c r="BI30" s="85"/>
      <c r="BJ30" s="85"/>
      <c r="BK30" s="85"/>
      <c r="BL30" s="85"/>
      <c r="BM30" s="85"/>
      <c r="BN30" s="85"/>
      <c r="BO30" s="85"/>
      <c r="BP30" s="85"/>
      <c r="BQ30" s="85"/>
      <c r="BR30" s="85"/>
      <c r="BS30" s="85"/>
      <c r="BT30" s="259">
        <v>1</v>
      </c>
      <c r="BU30" s="259"/>
      <c r="BV30" s="259"/>
      <c r="BW30" s="259"/>
      <c r="BX30" s="259"/>
      <c r="BY30" s="268"/>
      <c r="BZ30" s="269"/>
      <c r="CA30" s="269"/>
      <c r="CB30" s="269"/>
      <c r="CC30" s="269"/>
      <c r="CD30" s="269"/>
      <c r="CE30" s="269"/>
      <c r="CF30" s="269"/>
      <c r="CG30" s="269"/>
      <c r="CH30" s="269"/>
      <c r="CI30" s="269"/>
      <c r="CJ30" s="270"/>
      <c r="CK30" s="38"/>
      <c r="CL30" s="38"/>
      <c r="CM30" s="38"/>
      <c r="CN30" s="38"/>
      <c r="CO30" s="38"/>
      <c r="CP30" s="38"/>
      <c r="CQ30" s="38"/>
      <c r="CR30" s="38"/>
      <c r="CS30" s="34"/>
      <c r="CT30" s="34"/>
      <c r="CU30" s="34"/>
      <c r="CV30" s="34"/>
      <c r="CW30" s="34"/>
      <c r="CX30" s="34"/>
      <c r="CY30" s="34"/>
      <c r="CZ30" s="34"/>
      <c r="DA30" s="31"/>
      <c r="DB30" s="31"/>
      <c r="DC30" s="31"/>
      <c r="DD30" s="44"/>
    </row>
    <row r="31" spans="2:108">
      <c r="B31" s="84"/>
      <c r="C31" s="85"/>
      <c r="D31" s="85"/>
      <c r="E31" s="85"/>
      <c r="F31" s="85"/>
      <c r="G31" s="85"/>
      <c r="H31" s="85"/>
      <c r="I31" s="85"/>
      <c r="J31" s="85"/>
      <c r="K31" s="85"/>
      <c r="L31" s="85"/>
      <c r="M31" s="85"/>
      <c r="N31" s="85"/>
      <c r="O31" s="85"/>
      <c r="P31" s="85"/>
      <c r="Q31" s="85"/>
      <c r="R31" s="85"/>
      <c r="S31" s="85"/>
      <c r="T31" s="85"/>
      <c r="U31" s="85"/>
      <c r="V31" s="85"/>
      <c r="W31" s="85"/>
      <c r="X31" s="85"/>
      <c r="Y31" s="85"/>
      <c r="Z31" s="98"/>
      <c r="AA31" s="84"/>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98"/>
      <c r="AZ31" s="84" t="s">
        <v>145</v>
      </c>
      <c r="BA31" s="85"/>
      <c r="BB31" s="85"/>
      <c r="BC31" s="85"/>
      <c r="BD31" s="85"/>
      <c r="BE31" s="85"/>
      <c r="BF31" s="85"/>
      <c r="BG31" s="85"/>
      <c r="BH31" s="85"/>
      <c r="BI31" s="85"/>
      <c r="BJ31" s="85"/>
      <c r="BK31" s="85"/>
      <c r="BL31" s="85"/>
      <c r="BM31" s="85"/>
      <c r="BN31" s="85"/>
      <c r="BO31" s="85"/>
      <c r="BP31" s="85"/>
      <c r="BQ31" s="85"/>
      <c r="BR31" s="85"/>
      <c r="BS31" s="85"/>
      <c r="BT31" s="259">
        <v>0</v>
      </c>
      <c r="BU31" s="259"/>
      <c r="BV31" s="259"/>
      <c r="BW31" s="259"/>
      <c r="BX31" s="259"/>
      <c r="BY31" s="268"/>
      <c r="BZ31" s="269"/>
      <c r="CA31" s="269"/>
      <c r="CB31" s="269"/>
      <c r="CC31" s="269"/>
      <c r="CD31" s="269"/>
      <c r="CE31" s="269"/>
      <c r="CF31" s="269"/>
      <c r="CG31" s="269"/>
      <c r="CH31" s="269"/>
      <c r="CI31" s="269"/>
      <c r="CJ31" s="270"/>
      <c r="CK31" s="45"/>
      <c r="CL31" s="45"/>
      <c r="CM31" s="45"/>
      <c r="CN31" s="45"/>
      <c r="CO31" s="45"/>
      <c r="CP31" s="45"/>
      <c r="CQ31" s="45"/>
      <c r="CR31" s="45"/>
      <c r="CS31" s="34"/>
      <c r="CT31" s="34"/>
      <c r="CU31" s="34"/>
      <c r="CV31" s="34"/>
      <c r="CW31" s="34"/>
      <c r="CX31" s="34"/>
      <c r="CY31" s="34"/>
      <c r="CZ31" s="34"/>
      <c r="DA31" s="31"/>
      <c r="DB31" s="31"/>
      <c r="DC31" s="31"/>
      <c r="DD31" s="44"/>
    </row>
    <row r="32" spans="2:108">
      <c r="B32" s="84"/>
      <c r="C32" s="85"/>
      <c r="D32" s="85"/>
      <c r="E32" s="85"/>
      <c r="F32" s="85"/>
      <c r="G32" s="85"/>
      <c r="H32" s="85"/>
      <c r="I32" s="85"/>
      <c r="J32" s="85"/>
      <c r="K32" s="85"/>
      <c r="L32" s="85"/>
      <c r="M32" s="85"/>
      <c r="N32" s="85"/>
      <c r="O32" s="85"/>
      <c r="P32" s="85"/>
      <c r="Q32" s="85"/>
      <c r="R32" s="85"/>
      <c r="S32" s="85"/>
      <c r="T32" s="85"/>
      <c r="U32" s="85"/>
      <c r="V32" s="85"/>
      <c r="W32" s="85"/>
      <c r="X32" s="85"/>
      <c r="Y32" s="85"/>
      <c r="Z32" s="98"/>
      <c r="AA32" s="84"/>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98"/>
      <c r="AZ32" s="84" t="s">
        <v>170</v>
      </c>
      <c r="BA32" s="85"/>
      <c r="BB32" s="85"/>
      <c r="BC32" s="85"/>
      <c r="BD32" s="85"/>
      <c r="BE32" s="85"/>
      <c r="BF32" s="85"/>
      <c r="BG32" s="85"/>
      <c r="BH32" s="85"/>
      <c r="BI32" s="85"/>
      <c r="BJ32" s="85"/>
      <c r="BK32" s="85"/>
      <c r="BL32" s="85"/>
      <c r="BM32" s="85"/>
      <c r="BN32" s="85"/>
      <c r="BO32" s="85"/>
      <c r="BP32" s="85"/>
      <c r="BQ32" s="85"/>
      <c r="BR32" s="85"/>
      <c r="BS32" s="85"/>
      <c r="BT32" s="259">
        <v>1</v>
      </c>
      <c r="BU32" s="259"/>
      <c r="BV32" s="259"/>
      <c r="BW32" s="259"/>
      <c r="BX32" s="259"/>
      <c r="BY32" s="268"/>
      <c r="BZ32" s="269"/>
      <c r="CA32" s="269"/>
      <c r="CB32" s="269"/>
      <c r="CC32" s="269"/>
      <c r="CD32" s="269"/>
      <c r="CE32" s="269"/>
      <c r="CF32" s="269"/>
      <c r="CG32" s="269"/>
      <c r="CH32" s="269"/>
      <c r="CI32" s="269"/>
      <c r="CJ32" s="270"/>
      <c r="CK32" s="34"/>
      <c r="CL32" s="34"/>
      <c r="CM32" s="34"/>
      <c r="CN32" s="34"/>
      <c r="CO32" s="34"/>
      <c r="CP32" s="34"/>
      <c r="CQ32" s="34"/>
      <c r="CR32" s="34"/>
      <c r="CS32" s="34"/>
      <c r="CT32" s="34"/>
      <c r="CU32" s="34"/>
      <c r="CV32" s="34"/>
      <c r="CW32" s="34"/>
      <c r="CX32" s="34"/>
      <c r="CY32" s="34"/>
      <c r="CZ32" s="34"/>
      <c r="DA32" s="31"/>
      <c r="DB32" s="31"/>
      <c r="DC32" s="31"/>
      <c r="DD32" s="44"/>
    </row>
    <row r="33" spans="2:108">
      <c r="B33" s="84"/>
      <c r="C33" s="85"/>
      <c r="D33" s="85"/>
      <c r="E33" s="85"/>
      <c r="F33" s="85"/>
      <c r="G33" s="85"/>
      <c r="H33" s="85"/>
      <c r="I33" s="85"/>
      <c r="J33" s="85"/>
      <c r="K33" s="85"/>
      <c r="L33" s="85"/>
      <c r="M33" s="85"/>
      <c r="N33" s="85"/>
      <c r="O33" s="85"/>
      <c r="P33" s="85"/>
      <c r="Q33" s="85"/>
      <c r="R33" s="85"/>
      <c r="S33" s="85"/>
      <c r="T33" s="85"/>
      <c r="U33" s="85"/>
      <c r="V33" s="85"/>
      <c r="W33" s="85"/>
      <c r="X33" s="85"/>
      <c r="Y33" s="85"/>
      <c r="Z33" s="98"/>
      <c r="AA33" s="84"/>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98"/>
      <c r="AZ33" s="64" t="s">
        <v>176</v>
      </c>
      <c r="BA33" s="63"/>
      <c r="BB33" s="63"/>
      <c r="BC33" s="63"/>
      <c r="BD33" s="63"/>
      <c r="BE33" s="63"/>
      <c r="BF33" s="63"/>
      <c r="BG33" s="63"/>
      <c r="BH33" s="63"/>
      <c r="BI33" s="63"/>
      <c r="BJ33" s="63"/>
      <c r="BK33" s="63"/>
      <c r="BL33" s="63"/>
      <c r="BM33" s="63"/>
      <c r="BN33" s="63"/>
      <c r="BO33" s="63"/>
      <c r="BP33" s="29" t="s">
        <v>177</v>
      </c>
      <c r="BQ33" s="61">
        <f>Charakter!AV27</f>
        <v>18</v>
      </c>
      <c r="BR33" s="61"/>
      <c r="BS33" s="61"/>
      <c r="BT33" s="259">
        <f>BQ33*0.075</f>
        <v>1.3499999999999999</v>
      </c>
      <c r="BU33" s="259"/>
      <c r="BV33" s="259"/>
      <c r="BW33" s="259"/>
      <c r="BX33" s="259"/>
      <c r="BY33" s="268"/>
      <c r="BZ33" s="269"/>
      <c r="CA33" s="269"/>
      <c r="CB33" s="269"/>
      <c r="CC33" s="269"/>
      <c r="CD33" s="269"/>
      <c r="CE33" s="269"/>
      <c r="CF33" s="269"/>
      <c r="CG33" s="269"/>
      <c r="CH33" s="269"/>
      <c r="CI33" s="269"/>
      <c r="CJ33" s="270"/>
      <c r="CK33" s="46"/>
      <c r="CL33" s="46"/>
      <c r="CM33" s="46"/>
      <c r="CN33" s="46"/>
      <c r="CO33" s="46"/>
      <c r="CP33" s="46"/>
      <c r="CQ33" s="46"/>
      <c r="CR33" s="46"/>
      <c r="CS33" s="34"/>
      <c r="CT33" s="34"/>
      <c r="CU33" s="34"/>
      <c r="CV33" s="34"/>
      <c r="CW33" s="34"/>
      <c r="CX33" s="34"/>
      <c r="CY33" s="34"/>
      <c r="CZ33" s="34"/>
      <c r="DA33" s="31"/>
      <c r="DB33" s="31"/>
      <c r="DC33" s="31"/>
      <c r="DD33" s="44"/>
    </row>
    <row r="34" spans="2:108">
      <c r="B34" s="84"/>
      <c r="C34" s="85"/>
      <c r="D34" s="85"/>
      <c r="E34" s="85"/>
      <c r="F34" s="85"/>
      <c r="G34" s="85"/>
      <c r="H34" s="85"/>
      <c r="I34" s="85"/>
      <c r="J34" s="85"/>
      <c r="K34" s="85"/>
      <c r="L34" s="85"/>
      <c r="M34" s="85"/>
      <c r="N34" s="85"/>
      <c r="O34" s="85"/>
      <c r="P34" s="85"/>
      <c r="Q34" s="85"/>
      <c r="R34" s="85"/>
      <c r="S34" s="85"/>
      <c r="T34" s="85"/>
      <c r="U34" s="85"/>
      <c r="V34" s="85"/>
      <c r="W34" s="85"/>
      <c r="X34" s="85"/>
      <c r="Y34" s="85"/>
      <c r="Z34" s="98"/>
      <c r="AA34" s="84"/>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98"/>
      <c r="AZ34" s="84"/>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98"/>
      <c r="BY34" s="268"/>
      <c r="BZ34" s="269"/>
      <c r="CA34" s="269"/>
      <c r="CB34" s="269"/>
      <c r="CC34" s="269"/>
      <c r="CD34" s="269"/>
      <c r="CE34" s="269"/>
      <c r="CF34" s="269"/>
      <c r="CG34" s="269"/>
      <c r="CH34" s="269"/>
      <c r="CI34" s="269"/>
      <c r="CJ34" s="270"/>
      <c r="CK34" s="46"/>
      <c r="CL34" s="46"/>
      <c r="CM34" s="46"/>
      <c r="CN34" s="46"/>
      <c r="CO34" s="46"/>
      <c r="CP34" s="46"/>
      <c r="CQ34" s="46"/>
      <c r="CR34" s="46"/>
      <c r="CS34" s="34"/>
      <c r="CT34" s="34"/>
      <c r="CU34" s="34"/>
      <c r="CV34" s="34"/>
      <c r="CW34" s="34"/>
      <c r="CX34" s="34"/>
      <c r="CY34" s="34"/>
      <c r="CZ34" s="34"/>
      <c r="DA34" s="31"/>
      <c r="DB34" s="31"/>
      <c r="DC34" s="31"/>
      <c r="DD34" s="44"/>
    </row>
    <row r="35" spans="2:108">
      <c r="B35" s="84"/>
      <c r="C35" s="85"/>
      <c r="D35" s="85"/>
      <c r="E35" s="85"/>
      <c r="F35" s="85"/>
      <c r="G35" s="85"/>
      <c r="H35" s="85"/>
      <c r="I35" s="85"/>
      <c r="J35" s="85"/>
      <c r="K35" s="85"/>
      <c r="L35" s="85"/>
      <c r="M35" s="85"/>
      <c r="N35" s="85"/>
      <c r="O35" s="85"/>
      <c r="P35" s="85"/>
      <c r="Q35" s="85"/>
      <c r="R35" s="85"/>
      <c r="S35" s="85"/>
      <c r="T35" s="85"/>
      <c r="U35" s="85"/>
      <c r="V35" s="85"/>
      <c r="W35" s="85"/>
      <c r="X35" s="85"/>
      <c r="Y35" s="85"/>
      <c r="Z35" s="98"/>
      <c r="AA35" s="84"/>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98"/>
      <c r="AZ35" s="84"/>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98"/>
      <c r="BY35" s="268"/>
      <c r="BZ35" s="269"/>
      <c r="CA35" s="269"/>
      <c r="CB35" s="269"/>
      <c r="CC35" s="269"/>
      <c r="CD35" s="269"/>
      <c r="CE35" s="269"/>
      <c r="CF35" s="269"/>
      <c r="CG35" s="269"/>
      <c r="CH35" s="269"/>
      <c r="CI35" s="269"/>
      <c r="CJ35" s="270"/>
      <c r="CK35" s="46"/>
      <c r="CL35" s="46"/>
      <c r="CM35" s="46"/>
      <c r="CN35" s="46"/>
      <c r="CO35" s="46"/>
      <c r="CP35" s="46"/>
      <c r="CQ35" s="46"/>
      <c r="CR35" s="46"/>
      <c r="CS35" s="34"/>
      <c r="CT35" s="34"/>
      <c r="CU35" s="34"/>
      <c r="CV35" s="34"/>
      <c r="CW35" s="34"/>
      <c r="CX35" s="34"/>
      <c r="CY35" s="34"/>
      <c r="CZ35" s="34"/>
      <c r="DA35" s="31"/>
      <c r="DB35" s="31"/>
      <c r="DC35" s="31"/>
      <c r="DD35" s="44"/>
    </row>
    <row r="36" spans="2:108">
      <c r="B36" s="84"/>
      <c r="C36" s="85"/>
      <c r="D36" s="85"/>
      <c r="E36" s="85"/>
      <c r="F36" s="85"/>
      <c r="G36" s="85"/>
      <c r="H36" s="85"/>
      <c r="I36" s="85"/>
      <c r="J36" s="85"/>
      <c r="K36" s="85"/>
      <c r="L36" s="85"/>
      <c r="M36" s="85"/>
      <c r="N36" s="85"/>
      <c r="O36" s="85"/>
      <c r="P36" s="85"/>
      <c r="Q36" s="85"/>
      <c r="R36" s="85"/>
      <c r="S36" s="85"/>
      <c r="T36" s="85"/>
      <c r="U36" s="85"/>
      <c r="V36" s="85"/>
      <c r="W36" s="85"/>
      <c r="X36" s="85"/>
      <c r="Y36" s="85"/>
      <c r="Z36" s="98"/>
      <c r="AA36" s="84"/>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98"/>
      <c r="AZ36" s="84"/>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98"/>
      <c r="BY36" s="268"/>
      <c r="BZ36" s="269"/>
      <c r="CA36" s="269"/>
      <c r="CB36" s="269"/>
      <c r="CC36" s="269"/>
      <c r="CD36" s="269"/>
      <c r="CE36" s="269"/>
      <c r="CF36" s="269"/>
      <c r="CG36" s="269"/>
      <c r="CH36" s="269"/>
      <c r="CI36" s="269"/>
      <c r="CJ36" s="270"/>
      <c r="CK36" s="34"/>
      <c r="CL36" s="34"/>
      <c r="CM36" s="34"/>
      <c r="CN36" s="34"/>
      <c r="CO36" s="34"/>
      <c r="CP36" s="34"/>
      <c r="CQ36" s="34"/>
      <c r="CR36" s="34"/>
      <c r="CS36" s="34"/>
      <c r="CT36" s="34"/>
      <c r="CU36" s="34"/>
      <c r="CV36" s="34"/>
      <c r="CW36" s="34"/>
      <c r="CX36" s="34"/>
      <c r="CY36" s="34"/>
      <c r="CZ36" s="34"/>
      <c r="DA36" s="31"/>
      <c r="DB36" s="31"/>
      <c r="DC36" s="31"/>
      <c r="DD36" s="44"/>
    </row>
    <row r="37" spans="2:108">
      <c r="B37" s="84"/>
      <c r="C37" s="85"/>
      <c r="D37" s="85"/>
      <c r="E37" s="85"/>
      <c r="F37" s="85"/>
      <c r="G37" s="85"/>
      <c r="H37" s="85"/>
      <c r="I37" s="85"/>
      <c r="J37" s="85"/>
      <c r="K37" s="85"/>
      <c r="L37" s="85"/>
      <c r="M37" s="85"/>
      <c r="N37" s="85"/>
      <c r="O37" s="85"/>
      <c r="P37" s="85"/>
      <c r="Q37" s="85"/>
      <c r="R37" s="85"/>
      <c r="S37" s="85"/>
      <c r="T37" s="85"/>
      <c r="U37" s="85"/>
      <c r="V37" s="85"/>
      <c r="W37" s="85"/>
      <c r="X37" s="85"/>
      <c r="Y37" s="85"/>
      <c r="Z37" s="98"/>
      <c r="AA37" s="84"/>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98"/>
      <c r="AZ37" s="84"/>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98"/>
      <c r="BY37" s="268"/>
      <c r="BZ37" s="269"/>
      <c r="CA37" s="269"/>
      <c r="CB37" s="269"/>
      <c r="CC37" s="269"/>
      <c r="CD37" s="269"/>
      <c r="CE37" s="269"/>
      <c r="CF37" s="269"/>
      <c r="CG37" s="269"/>
      <c r="CH37" s="269"/>
      <c r="CI37" s="269"/>
      <c r="CJ37" s="270"/>
      <c r="CK37" s="34"/>
      <c r="CL37" s="34"/>
      <c r="CM37" s="34"/>
      <c r="CN37" s="34"/>
      <c r="CO37" s="34"/>
      <c r="CP37" s="34"/>
      <c r="CQ37" s="34"/>
      <c r="CR37" s="34"/>
      <c r="CS37" s="34"/>
      <c r="CT37" s="34"/>
      <c r="CU37" s="34"/>
      <c r="CV37" s="34"/>
      <c r="CW37" s="34"/>
      <c r="CX37" s="34"/>
      <c r="CY37" s="34"/>
      <c r="CZ37" s="34"/>
      <c r="DA37" s="31"/>
      <c r="DB37" s="31"/>
      <c r="DC37" s="31"/>
      <c r="DD37" s="44"/>
    </row>
    <row r="38" spans="2:108">
      <c r="B38" s="260" t="s">
        <v>219</v>
      </c>
      <c r="C38" s="261"/>
      <c r="D38" s="261"/>
      <c r="E38" s="261"/>
      <c r="F38" s="261"/>
      <c r="G38" s="261"/>
      <c r="H38" s="261"/>
      <c r="I38" s="261"/>
      <c r="J38" s="261"/>
      <c r="K38" s="261"/>
      <c r="L38" s="261"/>
      <c r="M38" s="261"/>
      <c r="N38" s="261"/>
      <c r="O38" s="261"/>
      <c r="P38" s="261"/>
      <c r="Q38" s="261"/>
      <c r="R38" s="261"/>
      <c r="S38" s="261"/>
      <c r="T38" s="261"/>
      <c r="U38" s="261"/>
      <c r="V38" s="262">
        <f>SUM(V3:Z37)</f>
        <v>24.5</v>
      </c>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f>SUM(AU3:AY37)</f>
        <v>3.5</v>
      </c>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c r="BR38" s="262"/>
      <c r="BS38" s="262"/>
      <c r="BT38" s="262">
        <f>SUM(BT21:BX37)+SUM(BT3:BX18)</f>
        <v>33.35</v>
      </c>
      <c r="BU38" s="262"/>
      <c r="BV38" s="262"/>
      <c r="BW38" s="262"/>
      <c r="BX38" s="265"/>
      <c r="BY38" s="268"/>
      <c r="BZ38" s="269"/>
      <c r="CA38" s="269"/>
      <c r="CB38" s="269"/>
      <c r="CC38" s="269"/>
      <c r="CD38" s="269"/>
      <c r="CE38" s="269"/>
      <c r="CF38" s="269"/>
      <c r="CG38" s="269"/>
      <c r="CH38" s="269"/>
      <c r="CI38" s="269"/>
      <c r="CJ38" s="270"/>
      <c r="CK38" s="34"/>
      <c r="CL38" s="34"/>
      <c r="CM38" s="34"/>
      <c r="CN38" s="34"/>
      <c r="CO38" s="34"/>
      <c r="CP38" s="34"/>
      <c r="CQ38" s="34"/>
      <c r="CR38" s="34"/>
      <c r="CS38" s="34"/>
      <c r="CT38" s="34"/>
      <c r="CU38" s="34"/>
      <c r="CV38" s="34"/>
      <c r="CW38" s="34"/>
      <c r="CX38" s="34"/>
      <c r="CY38" s="34"/>
      <c r="CZ38" s="34"/>
      <c r="DA38" s="31"/>
      <c r="DB38" s="31"/>
      <c r="DC38" s="31"/>
      <c r="DD38" s="44"/>
    </row>
    <row r="39" spans="2:108">
      <c r="B39" s="42" t="s">
        <v>103</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263">
        <f>Charakter!B17*15</f>
        <v>120</v>
      </c>
      <c r="BU39" s="263"/>
      <c r="BV39" s="263"/>
      <c r="BW39" s="263"/>
      <c r="BX39" s="264"/>
      <c r="BY39" s="268"/>
      <c r="BZ39" s="269"/>
      <c r="CA39" s="269"/>
      <c r="CB39" s="269"/>
      <c r="CC39" s="269"/>
      <c r="CD39" s="269"/>
      <c r="CE39" s="269"/>
      <c r="CF39" s="269"/>
      <c r="CG39" s="269"/>
      <c r="CH39" s="269"/>
      <c r="CI39" s="269"/>
      <c r="CJ39" s="270"/>
      <c r="CK39" s="34"/>
      <c r="CL39" s="34"/>
      <c r="CM39" s="34"/>
      <c r="CN39" s="34"/>
      <c r="CO39" s="34"/>
      <c r="CP39" s="34"/>
      <c r="CQ39" s="34"/>
      <c r="CR39" s="34"/>
      <c r="CS39" s="31"/>
      <c r="CT39" s="31"/>
      <c r="CU39" s="31"/>
      <c r="CV39" s="31"/>
      <c r="CW39" s="31"/>
      <c r="CX39" s="34"/>
      <c r="CY39" s="34"/>
      <c r="CZ39" s="34"/>
      <c r="DA39" s="31"/>
      <c r="DB39" s="31"/>
      <c r="DC39" s="31"/>
      <c r="DD39" s="44"/>
    </row>
    <row r="40" spans="2:108">
      <c r="B40" s="49" t="s">
        <v>104</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277">
        <f>SUM(V38+AU38+BT38)</f>
        <v>61.35</v>
      </c>
      <c r="BU40" s="277"/>
      <c r="BV40" s="277"/>
      <c r="BW40" s="277"/>
      <c r="BX40" s="278"/>
      <c r="BY40" s="271"/>
      <c r="BZ40" s="272"/>
      <c r="CA40" s="272"/>
      <c r="CB40" s="272"/>
      <c r="CC40" s="272"/>
      <c r="CD40" s="272"/>
      <c r="CE40" s="272"/>
      <c r="CF40" s="272"/>
      <c r="CG40" s="272"/>
      <c r="CH40" s="272"/>
      <c r="CI40" s="272"/>
      <c r="CJ40" s="273"/>
      <c r="CK40" s="34"/>
      <c r="CL40" s="34"/>
      <c r="CM40" s="34"/>
      <c r="CN40" s="34"/>
      <c r="CO40" s="34"/>
      <c r="CP40" s="34"/>
      <c r="CQ40" s="34"/>
      <c r="CR40" s="34"/>
      <c r="CS40" s="44"/>
      <c r="CT40" s="44"/>
      <c r="CU40" s="44"/>
      <c r="CV40" s="44"/>
      <c r="CW40" s="44"/>
      <c r="CX40" s="34"/>
      <c r="CY40" s="34"/>
      <c r="CZ40" s="34"/>
      <c r="DA40" s="44"/>
      <c r="DB40" s="44"/>
      <c r="DC40" s="44"/>
      <c r="DD40" s="44"/>
    </row>
    <row r="41" spans="2:108">
      <c r="B41" s="37"/>
      <c r="C41" s="37"/>
      <c r="D41" s="37"/>
      <c r="E41" s="37"/>
      <c r="F41" s="37"/>
      <c r="G41" s="40"/>
      <c r="H41" s="40"/>
      <c r="I41" s="40"/>
      <c r="J41" s="40"/>
      <c r="K41" s="40"/>
      <c r="L41" s="40"/>
      <c r="M41" s="40"/>
      <c r="N41" s="40"/>
      <c r="O41" s="40"/>
      <c r="P41" s="40"/>
      <c r="Q41" s="32"/>
      <c r="R41" s="39"/>
      <c r="S41" s="39"/>
      <c r="T41" s="39"/>
      <c r="U41" s="39"/>
      <c r="V41" s="39"/>
      <c r="W41" s="28"/>
      <c r="X41" s="28"/>
      <c r="Y41" s="28"/>
      <c r="Z41" s="28"/>
      <c r="AA41" s="28"/>
      <c r="AB41" s="28"/>
      <c r="AC41" s="28"/>
      <c r="AD41" s="28"/>
      <c r="AE41" s="28"/>
      <c r="AF41" s="28"/>
      <c r="AG41" s="32"/>
      <c r="AH41" s="39"/>
      <c r="AI41" s="39"/>
      <c r="AJ41" s="39"/>
      <c r="AK41" s="39"/>
      <c r="AL41" s="39"/>
      <c r="AM41" s="28"/>
      <c r="AN41" s="28"/>
      <c r="AO41" s="28"/>
      <c r="AP41" s="28"/>
      <c r="AQ41" s="28"/>
      <c r="AR41" s="28"/>
      <c r="AS41" s="28"/>
      <c r="AT41" s="28"/>
      <c r="AU41" s="28"/>
      <c r="AV41" s="28"/>
      <c r="AW41" s="32"/>
      <c r="AX41" s="39"/>
      <c r="AY41" s="39"/>
      <c r="AZ41" s="39"/>
      <c r="BA41" s="39"/>
      <c r="BB41" s="39"/>
      <c r="BC41" s="28"/>
      <c r="BD41" s="28"/>
      <c r="BE41" s="28"/>
      <c r="BF41" s="28"/>
      <c r="BG41" s="28"/>
      <c r="BH41" s="28"/>
      <c r="BI41" s="28"/>
      <c r="BJ41" s="28"/>
      <c r="BK41" s="28"/>
      <c r="BL41" s="28"/>
      <c r="BM41" s="32"/>
      <c r="BN41" s="39"/>
      <c r="BO41" s="39"/>
      <c r="BP41" s="39"/>
      <c r="BQ41" s="39"/>
      <c r="BR41" s="39"/>
      <c r="BS41" s="28"/>
      <c r="BT41" s="28"/>
      <c r="BU41" s="28"/>
      <c r="BV41" s="28"/>
      <c r="BW41" s="28"/>
      <c r="BX41" s="28"/>
      <c r="BY41" s="47"/>
      <c r="BZ41" s="47"/>
      <c r="CA41" s="47"/>
      <c r="CB41" s="47"/>
      <c r="CC41" s="34"/>
      <c r="CD41" s="46"/>
      <c r="CE41" s="46"/>
      <c r="CF41" s="46"/>
      <c r="CG41" s="46"/>
      <c r="CH41" s="46"/>
      <c r="CI41" s="38"/>
      <c r="CJ41" s="38"/>
      <c r="CK41" s="38"/>
      <c r="CL41" s="38"/>
      <c r="CM41" s="38"/>
      <c r="CN41" s="38"/>
      <c r="CO41" s="38"/>
      <c r="CP41" s="38"/>
      <c r="CQ41" s="38"/>
      <c r="CR41" s="38"/>
      <c r="CS41" s="34"/>
      <c r="CT41" s="34"/>
      <c r="CU41" s="34"/>
      <c r="CV41" s="34"/>
      <c r="CW41" s="34"/>
      <c r="CX41" s="34"/>
      <c r="CY41" s="34"/>
      <c r="CZ41" s="34"/>
      <c r="DA41" s="44"/>
      <c r="DB41" s="44"/>
      <c r="DC41" s="44"/>
      <c r="DD41" s="44"/>
    </row>
    <row r="42" spans="2:108">
      <c r="B42" s="32"/>
      <c r="C42" s="32"/>
      <c r="D42" s="32"/>
      <c r="E42" s="32"/>
      <c r="F42" s="32"/>
      <c r="G42" s="32"/>
      <c r="H42" s="32"/>
      <c r="I42" s="32"/>
      <c r="J42" s="32"/>
      <c r="K42" s="32"/>
      <c r="L42" s="32"/>
      <c r="M42" s="32"/>
      <c r="N42" s="32"/>
      <c r="O42" s="32"/>
      <c r="P42" s="32"/>
      <c r="Q42" s="32"/>
      <c r="R42" s="41"/>
      <c r="S42" s="41"/>
      <c r="T42" s="41"/>
      <c r="U42" s="41"/>
      <c r="V42" s="41"/>
      <c r="W42" s="41"/>
      <c r="X42" s="41"/>
      <c r="Y42" s="41"/>
      <c r="Z42" s="41"/>
      <c r="AA42" s="41"/>
      <c r="AB42" s="41"/>
      <c r="AC42" s="41"/>
      <c r="AD42" s="41"/>
      <c r="AE42" s="41"/>
      <c r="AF42" s="41"/>
      <c r="AG42" s="32"/>
      <c r="AH42" s="41"/>
      <c r="AI42" s="41"/>
      <c r="AJ42" s="41"/>
      <c r="AK42" s="41"/>
      <c r="AL42" s="41"/>
      <c r="AM42" s="41"/>
      <c r="AN42" s="41"/>
      <c r="AO42" s="41"/>
      <c r="AP42" s="41"/>
      <c r="AQ42" s="41"/>
      <c r="AR42" s="41"/>
      <c r="AS42" s="41"/>
      <c r="AT42" s="41"/>
      <c r="AU42" s="41"/>
      <c r="AV42" s="41"/>
      <c r="AW42" s="32"/>
      <c r="AX42" s="41"/>
      <c r="AY42" s="41"/>
      <c r="AZ42" s="41"/>
      <c r="BA42" s="41"/>
      <c r="BB42" s="41"/>
      <c r="BC42" s="41"/>
      <c r="BD42" s="41"/>
      <c r="BE42" s="41"/>
      <c r="BF42" s="41"/>
      <c r="BG42" s="41"/>
      <c r="BH42" s="41"/>
      <c r="BI42" s="41"/>
      <c r="BJ42" s="41"/>
      <c r="BK42" s="41"/>
      <c r="BL42" s="41"/>
      <c r="BM42" s="32"/>
      <c r="BN42" s="41"/>
      <c r="BO42" s="41"/>
      <c r="BP42" s="41"/>
      <c r="BQ42" s="41"/>
      <c r="BR42" s="41"/>
      <c r="BS42" s="41"/>
      <c r="BT42" s="41"/>
      <c r="BU42" s="41"/>
      <c r="BV42" s="41"/>
      <c r="BW42" s="41"/>
      <c r="BX42" s="41"/>
      <c r="BY42" s="48"/>
      <c r="BZ42" s="48"/>
      <c r="CA42" s="48"/>
      <c r="CB42" s="48"/>
      <c r="CC42" s="34"/>
      <c r="CD42" s="48"/>
      <c r="CE42" s="48"/>
      <c r="CF42" s="48"/>
      <c r="CG42" s="48"/>
      <c r="CH42" s="48"/>
      <c r="CI42" s="48"/>
      <c r="CJ42" s="48"/>
      <c r="CK42" s="48"/>
      <c r="CL42" s="48"/>
      <c r="CM42" s="48"/>
      <c r="CN42" s="48"/>
      <c r="CO42" s="48"/>
      <c r="CP42" s="48"/>
      <c r="CQ42" s="48"/>
      <c r="CR42" s="48"/>
      <c r="CS42" s="34"/>
      <c r="CT42" s="34"/>
      <c r="CU42" s="34"/>
      <c r="CV42" s="34"/>
      <c r="CW42" s="34"/>
      <c r="CX42" s="34"/>
      <c r="CY42" s="34"/>
      <c r="CZ42" s="34"/>
      <c r="DA42" s="44"/>
      <c r="DB42" s="44"/>
      <c r="DC42" s="44"/>
      <c r="DD42" s="44"/>
    </row>
    <row r="43" spans="2:108">
      <c r="B43" s="32"/>
      <c r="C43" s="32"/>
      <c r="D43" s="32"/>
      <c r="E43" s="32"/>
      <c r="F43" s="32"/>
      <c r="G43" s="32"/>
      <c r="H43" s="32"/>
      <c r="I43" s="32"/>
      <c r="J43" s="32"/>
      <c r="K43" s="32"/>
      <c r="L43" s="32"/>
      <c r="M43" s="32"/>
      <c r="N43" s="32"/>
      <c r="O43" s="32"/>
      <c r="P43" s="32"/>
      <c r="Q43" s="32"/>
      <c r="R43" s="41"/>
      <c r="S43" s="41"/>
      <c r="T43" s="41"/>
      <c r="U43" s="41"/>
      <c r="V43" s="41"/>
      <c r="W43" s="41"/>
      <c r="X43" s="41"/>
      <c r="Y43" s="41"/>
      <c r="Z43" s="41"/>
      <c r="AA43" s="41"/>
      <c r="AB43" s="41"/>
      <c r="AC43" s="41"/>
      <c r="AD43" s="41"/>
      <c r="AE43" s="41"/>
      <c r="AF43" s="41"/>
      <c r="AG43" s="32"/>
      <c r="AH43" s="41"/>
      <c r="AI43" s="41"/>
      <c r="AJ43" s="41"/>
      <c r="AK43" s="41"/>
      <c r="AL43" s="41"/>
      <c r="AM43" s="41"/>
      <c r="AN43" s="41"/>
      <c r="AO43" s="41"/>
      <c r="AP43" s="41"/>
      <c r="AQ43" s="41"/>
      <c r="AR43" s="41"/>
      <c r="AS43" s="41"/>
      <c r="AT43" s="41"/>
      <c r="AU43" s="41"/>
      <c r="AV43" s="41"/>
      <c r="AW43" s="32"/>
      <c r="AX43" s="41"/>
      <c r="AY43" s="41"/>
      <c r="AZ43" s="41"/>
      <c r="BA43" s="41"/>
      <c r="BB43" s="41"/>
      <c r="BC43" s="41"/>
      <c r="BD43" s="41"/>
      <c r="BE43" s="41"/>
      <c r="BF43" s="41"/>
      <c r="BG43" s="41"/>
      <c r="BH43" s="41"/>
      <c r="BI43" s="41"/>
      <c r="BJ43" s="41"/>
      <c r="BK43" s="41"/>
      <c r="BL43" s="41"/>
      <c r="BM43" s="32"/>
      <c r="BN43" s="41"/>
      <c r="BO43" s="41"/>
      <c r="BP43" s="41"/>
      <c r="BQ43" s="41"/>
      <c r="BR43" s="41"/>
      <c r="BS43" s="41"/>
      <c r="BT43" s="41"/>
      <c r="BU43" s="41"/>
      <c r="BV43" s="41"/>
      <c r="BW43" s="41"/>
      <c r="BX43" s="41"/>
      <c r="BY43" s="48"/>
      <c r="BZ43" s="48"/>
      <c r="CA43" s="48"/>
      <c r="CB43" s="48"/>
      <c r="CC43" s="34"/>
      <c r="CD43" s="48"/>
      <c r="CE43" s="48"/>
      <c r="CF43" s="48"/>
      <c r="CG43" s="48"/>
      <c r="CH43" s="48"/>
      <c r="CI43" s="48"/>
      <c r="CJ43" s="48"/>
      <c r="CK43" s="48"/>
      <c r="CL43" s="48"/>
      <c r="CM43" s="48"/>
      <c r="CN43" s="48"/>
      <c r="CO43" s="48"/>
      <c r="CP43" s="48"/>
      <c r="CQ43" s="48"/>
      <c r="CR43" s="48"/>
      <c r="CS43" s="34"/>
      <c r="CT43" s="34"/>
      <c r="CU43" s="34"/>
      <c r="CV43" s="34"/>
      <c r="CW43" s="34"/>
      <c r="CX43" s="34"/>
      <c r="CY43" s="34"/>
      <c r="CZ43" s="34"/>
      <c r="DA43" s="44"/>
      <c r="DB43" s="44"/>
      <c r="DC43" s="44"/>
      <c r="DD43" s="44"/>
    </row>
    <row r="44" spans="2:108">
      <c r="B44" s="32"/>
      <c r="C44" s="32"/>
      <c r="D44" s="32"/>
      <c r="E44" s="32"/>
      <c r="F44" s="32"/>
      <c r="G44" s="32"/>
      <c r="H44" s="32"/>
      <c r="I44" s="32"/>
      <c r="J44" s="32"/>
      <c r="K44" s="32"/>
      <c r="L44" s="32"/>
      <c r="M44" s="32"/>
      <c r="N44" s="32"/>
      <c r="O44" s="32"/>
      <c r="P44" s="32"/>
      <c r="Q44" s="32"/>
      <c r="R44" s="41"/>
      <c r="S44" s="41"/>
      <c r="T44" s="41"/>
      <c r="U44" s="41"/>
      <c r="V44" s="41"/>
      <c r="W44" s="41"/>
      <c r="X44" s="41"/>
      <c r="Y44" s="41"/>
      <c r="Z44" s="41"/>
      <c r="AA44" s="41"/>
      <c r="AB44" s="41"/>
      <c r="AC44" s="41"/>
      <c r="AD44" s="41"/>
      <c r="AE44" s="41"/>
      <c r="AF44" s="41"/>
      <c r="AG44" s="32"/>
      <c r="AH44" s="41"/>
      <c r="AI44" s="41"/>
      <c r="AJ44" s="41"/>
      <c r="AK44" s="41"/>
      <c r="AL44" s="41"/>
      <c r="AM44" s="41"/>
      <c r="AN44" s="41"/>
      <c r="AO44" s="41"/>
      <c r="AP44" s="41"/>
      <c r="AQ44" s="41"/>
      <c r="AR44" s="41"/>
      <c r="AS44" s="41"/>
      <c r="AT44" s="41"/>
      <c r="AU44" s="41"/>
      <c r="AV44" s="41"/>
      <c r="AW44" s="32"/>
      <c r="AX44" s="41"/>
      <c r="AY44" s="41"/>
      <c r="AZ44" s="41"/>
      <c r="BA44" s="41"/>
      <c r="BB44" s="41"/>
      <c r="BC44" s="41"/>
      <c r="BD44" s="41"/>
      <c r="BE44" s="41"/>
      <c r="BF44" s="41"/>
      <c r="BG44" s="41"/>
      <c r="BH44" s="41"/>
      <c r="BI44" s="41"/>
      <c r="BJ44" s="41"/>
      <c r="BK44" s="41"/>
      <c r="BL44" s="41"/>
      <c r="BM44" s="32"/>
      <c r="BN44" s="41"/>
      <c r="BO44" s="41"/>
      <c r="BP44" s="41"/>
      <c r="BQ44" s="41"/>
      <c r="BR44" s="41"/>
      <c r="BS44" s="41"/>
      <c r="BT44" s="41"/>
      <c r="BU44" s="41"/>
      <c r="BV44" s="41"/>
      <c r="BW44" s="41"/>
      <c r="BX44" s="41"/>
      <c r="BY44" s="48"/>
      <c r="BZ44" s="48"/>
      <c r="CA44" s="48"/>
      <c r="CB44" s="48"/>
      <c r="CC44" s="34"/>
      <c r="CD44" s="48"/>
      <c r="CE44" s="48"/>
      <c r="CF44" s="48"/>
      <c r="CG44" s="48"/>
      <c r="CH44" s="48"/>
      <c r="CI44" s="48"/>
      <c r="CJ44" s="48"/>
      <c r="CK44" s="48"/>
      <c r="CL44" s="48"/>
      <c r="CM44" s="48"/>
      <c r="CN44" s="48"/>
      <c r="CO44" s="48"/>
      <c r="CP44" s="48"/>
      <c r="CQ44" s="48"/>
      <c r="CR44" s="48"/>
      <c r="CS44" s="34"/>
      <c r="CT44" s="34"/>
      <c r="CU44" s="34"/>
      <c r="CV44" s="34"/>
      <c r="CW44" s="34"/>
      <c r="CX44" s="34"/>
      <c r="CY44" s="34"/>
      <c r="CZ44" s="34"/>
      <c r="DA44" s="44"/>
      <c r="DB44" s="44"/>
      <c r="DC44" s="44"/>
      <c r="DD44" s="44"/>
    </row>
    <row r="45" spans="2:108">
      <c r="B45" s="32"/>
      <c r="C45" s="32"/>
      <c r="D45" s="32"/>
      <c r="E45" s="32"/>
      <c r="F45" s="32"/>
      <c r="G45" s="32"/>
      <c r="H45" s="32"/>
      <c r="I45" s="32"/>
      <c r="J45" s="32"/>
      <c r="K45" s="32"/>
      <c r="L45" s="32"/>
      <c r="M45" s="32"/>
      <c r="N45" s="32"/>
      <c r="O45" s="32"/>
      <c r="P45" s="32"/>
      <c r="Q45" s="32"/>
      <c r="R45" s="41"/>
      <c r="S45" s="41"/>
      <c r="T45" s="41"/>
      <c r="U45" s="41"/>
      <c r="V45" s="41"/>
      <c r="W45" s="41"/>
      <c r="X45" s="41"/>
      <c r="Y45" s="41"/>
      <c r="Z45" s="41"/>
      <c r="AA45" s="41"/>
      <c r="AB45" s="41"/>
      <c r="AC45" s="41"/>
      <c r="AD45" s="41"/>
      <c r="AE45" s="41"/>
      <c r="AF45" s="41"/>
      <c r="AG45" s="32"/>
      <c r="AH45" s="41"/>
      <c r="AI45" s="41"/>
      <c r="AJ45" s="41"/>
      <c r="AK45" s="41"/>
      <c r="AL45" s="41"/>
      <c r="AM45" s="41"/>
      <c r="AN45" s="41"/>
      <c r="AO45" s="41"/>
      <c r="AP45" s="41"/>
      <c r="AQ45" s="41"/>
      <c r="AR45" s="41"/>
      <c r="AS45" s="41"/>
      <c r="AT45" s="41"/>
      <c r="AU45" s="41"/>
      <c r="AV45" s="41"/>
      <c r="AW45" s="32"/>
      <c r="AX45" s="41"/>
      <c r="AY45" s="41"/>
      <c r="AZ45" s="41"/>
      <c r="BA45" s="41"/>
      <c r="BB45" s="41"/>
      <c r="BC45" s="41"/>
      <c r="BD45" s="41"/>
      <c r="BE45" s="41"/>
      <c r="BF45" s="41"/>
      <c r="BG45" s="41"/>
      <c r="BH45" s="41"/>
      <c r="BI45" s="41"/>
      <c r="BJ45" s="41"/>
      <c r="BK45" s="41"/>
      <c r="BL45" s="41"/>
      <c r="BM45" s="32"/>
      <c r="BN45" s="41"/>
      <c r="BO45" s="41"/>
      <c r="BP45" s="41"/>
      <c r="BQ45" s="41"/>
      <c r="BR45" s="41"/>
      <c r="BS45" s="41"/>
      <c r="BT45" s="41"/>
      <c r="BU45" s="41"/>
      <c r="BV45" s="41"/>
      <c r="BW45" s="41"/>
      <c r="BX45" s="41"/>
      <c r="BY45" s="48"/>
      <c r="BZ45" s="48"/>
      <c r="CA45" s="48"/>
      <c r="CB45" s="48"/>
      <c r="CC45" s="34"/>
      <c r="CD45" s="48"/>
      <c r="CE45" s="48"/>
      <c r="CF45" s="48"/>
      <c r="CG45" s="48"/>
      <c r="CH45" s="48"/>
      <c r="CI45" s="48"/>
      <c r="CJ45" s="48"/>
      <c r="CK45" s="48"/>
      <c r="CL45" s="48"/>
      <c r="CM45" s="48"/>
      <c r="CN45" s="48"/>
      <c r="CO45" s="48"/>
      <c r="CP45" s="48"/>
      <c r="CQ45" s="48"/>
      <c r="CR45" s="48"/>
      <c r="CS45" s="34"/>
      <c r="CT45" s="34"/>
      <c r="CU45" s="34"/>
      <c r="CV45" s="34"/>
      <c r="CW45" s="34"/>
      <c r="CX45" s="34"/>
      <c r="CY45" s="34"/>
      <c r="CZ45" s="34"/>
      <c r="DA45" s="44"/>
      <c r="DB45" s="44"/>
      <c r="DC45" s="44"/>
      <c r="DD45" s="44"/>
    </row>
    <row r="46" spans="2:108">
      <c r="B46" s="34"/>
      <c r="C46" s="34"/>
      <c r="D46" s="34"/>
      <c r="E46" s="34"/>
      <c r="F46" s="34"/>
      <c r="G46" s="34"/>
      <c r="H46" s="34"/>
      <c r="I46" s="34"/>
      <c r="J46" s="34"/>
      <c r="K46" s="34"/>
      <c r="L46" s="34"/>
      <c r="M46" s="34"/>
      <c r="N46" s="34"/>
      <c r="O46" s="34"/>
      <c r="P46" s="34"/>
      <c r="Q46" s="32"/>
      <c r="R46" s="41"/>
      <c r="S46" s="41"/>
      <c r="T46" s="41"/>
      <c r="U46" s="41"/>
      <c r="V46" s="41"/>
      <c r="W46" s="41"/>
      <c r="X46" s="41"/>
      <c r="Y46" s="41"/>
      <c r="Z46" s="41"/>
      <c r="AA46" s="41"/>
      <c r="AB46" s="41"/>
      <c r="AC46" s="41"/>
      <c r="AD46" s="41"/>
      <c r="AE46" s="41"/>
      <c r="AF46" s="41"/>
      <c r="AG46" s="32"/>
      <c r="AH46" s="41"/>
      <c r="AI46" s="41"/>
      <c r="AJ46" s="41"/>
      <c r="AK46" s="41"/>
      <c r="AL46" s="41"/>
      <c r="AM46" s="41"/>
      <c r="AN46" s="41"/>
      <c r="AO46" s="41"/>
      <c r="AP46" s="41"/>
      <c r="AQ46" s="41"/>
      <c r="AR46" s="41"/>
      <c r="AS46" s="41"/>
      <c r="AT46" s="41"/>
      <c r="AU46" s="41"/>
      <c r="AV46" s="41"/>
      <c r="AW46" s="32"/>
      <c r="AX46" s="41"/>
      <c r="AY46" s="41"/>
      <c r="AZ46" s="41"/>
      <c r="BA46" s="41"/>
      <c r="BB46" s="41"/>
      <c r="BC46" s="41"/>
      <c r="BD46" s="41"/>
      <c r="BE46" s="41"/>
      <c r="BF46" s="41"/>
      <c r="BG46" s="41"/>
      <c r="BH46" s="41"/>
      <c r="BI46" s="41"/>
      <c r="BJ46" s="41"/>
      <c r="BK46" s="41"/>
      <c r="BL46" s="41"/>
      <c r="BM46" s="32"/>
      <c r="BN46" s="41"/>
      <c r="BO46" s="41"/>
      <c r="BP46" s="41"/>
      <c r="BQ46" s="41"/>
      <c r="BR46" s="41"/>
      <c r="BS46" s="41"/>
      <c r="BT46" s="41"/>
      <c r="BU46" s="41"/>
      <c r="BV46" s="41"/>
      <c r="BW46" s="41"/>
      <c r="BX46" s="41"/>
      <c r="BY46" s="48"/>
      <c r="BZ46" s="48"/>
      <c r="CA46" s="48"/>
      <c r="CB46" s="48"/>
      <c r="CC46" s="34"/>
      <c r="CD46" s="48"/>
      <c r="CE46" s="48"/>
      <c r="CF46" s="48"/>
      <c r="CG46" s="48"/>
      <c r="CH46" s="48"/>
      <c r="CI46" s="48"/>
      <c r="CJ46" s="48"/>
      <c r="CK46" s="48"/>
      <c r="CL46" s="48"/>
      <c r="CM46" s="48"/>
      <c r="CN46" s="48"/>
      <c r="CO46" s="48"/>
      <c r="CP46" s="48"/>
      <c r="CQ46" s="48"/>
      <c r="CR46" s="48"/>
      <c r="CS46" s="34"/>
      <c r="CT46" s="34"/>
      <c r="CU46" s="34"/>
      <c r="CV46" s="34"/>
      <c r="CW46" s="34"/>
      <c r="CX46" s="34"/>
      <c r="CY46" s="34"/>
      <c r="CZ46" s="34"/>
      <c r="DA46" s="44"/>
      <c r="DB46" s="44"/>
      <c r="DC46" s="44"/>
      <c r="DD46" s="44"/>
    </row>
    <row r="47" spans="2:108">
      <c r="B47" s="32"/>
      <c r="C47" s="32"/>
      <c r="D47" s="32"/>
      <c r="E47" s="32"/>
      <c r="F47" s="32"/>
      <c r="G47" s="32"/>
      <c r="H47" s="32"/>
      <c r="I47" s="32"/>
      <c r="J47" s="32"/>
      <c r="K47" s="32"/>
      <c r="L47" s="32"/>
      <c r="M47" s="32"/>
      <c r="N47" s="32"/>
      <c r="O47" s="32"/>
      <c r="P47" s="32"/>
      <c r="Q47" s="32"/>
      <c r="R47" s="41"/>
      <c r="S47" s="41"/>
      <c r="T47" s="41"/>
      <c r="U47" s="41"/>
      <c r="V47" s="41"/>
      <c r="W47" s="41"/>
      <c r="X47" s="41"/>
      <c r="Y47" s="41"/>
      <c r="Z47" s="41"/>
      <c r="AA47" s="41"/>
      <c r="AB47" s="41"/>
      <c r="AC47" s="41"/>
      <c r="AD47" s="41"/>
      <c r="AE47" s="41"/>
      <c r="AF47" s="41"/>
      <c r="AG47" s="32"/>
      <c r="AH47" s="41"/>
      <c r="AI47" s="41"/>
      <c r="AJ47" s="41"/>
      <c r="AK47" s="41"/>
      <c r="AL47" s="41"/>
      <c r="AM47" s="41"/>
      <c r="AN47" s="41"/>
      <c r="AO47" s="41"/>
      <c r="AP47" s="41"/>
      <c r="AQ47" s="41"/>
      <c r="AR47" s="41"/>
      <c r="AS47" s="41"/>
      <c r="AT47" s="41"/>
      <c r="AU47" s="41"/>
      <c r="AV47" s="41"/>
      <c r="AW47" s="32"/>
      <c r="AX47" s="41"/>
      <c r="AY47" s="41"/>
      <c r="AZ47" s="41"/>
      <c r="BA47" s="41"/>
      <c r="BB47" s="41"/>
      <c r="BC47" s="41"/>
      <c r="BD47" s="41"/>
      <c r="BE47" s="41"/>
      <c r="BF47" s="41"/>
      <c r="BG47" s="41"/>
      <c r="BH47" s="41"/>
      <c r="BI47" s="41"/>
      <c r="BJ47" s="41"/>
      <c r="BK47" s="41"/>
      <c r="BL47" s="41"/>
      <c r="BM47" s="32"/>
      <c r="BN47" s="41"/>
      <c r="BO47" s="41"/>
      <c r="BP47" s="41"/>
      <c r="BQ47" s="41"/>
      <c r="BR47" s="41"/>
      <c r="BS47" s="41"/>
      <c r="BT47" s="41"/>
      <c r="BU47" s="41"/>
      <c r="BV47" s="41"/>
      <c r="BW47" s="41"/>
      <c r="BX47" s="41"/>
      <c r="BY47" s="48"/>
      <c r="BZ47" s="48"/>
      <c r="CA47" s="48"/>
      <c r="CB47" s="48"/>
      <c r="CC47" s="34"/>
      <c r="CD47" s="48"/>
      <c r="CE47" s="48"/>
      <c r="CF47" s="48"/>
      <c r="CG47" s="48"/>
      <c r="CH47" s="48"/>
      <c r="CI47" s="48"/>
      <c r="CJ47" s="48"/>
      <c r="CK47" s="48"/>
      <c r="CL47" s="48"/>
      <c r="CM47" s="48"/>
      <c r="CN47" s="48"/>
      <c r="CO47" s="48"/>
      <c r="CP47" s="48"/>
      <c r="CQ47" s="48"/>
      <c r="CR47" s="48"/>
      <c r="CS47" s="34"/>
      <c r="CT47" s="34"/>
      <c r="CU47" s="34"/>
      <c r="CV47" s="34"/>
      <c r="CW47" s="34"/>
      <c r="CX47" s="34"/>
      <c r="CY47" s="34"/>
      <c r="CZ47" s="34"/>
      <c r="DA47" s="44"/>
      <c r="DB47" s="44"/>
      <c r="DC47" s="44"/>
      <c r="DD47" s="44"/>
    </row>
    <row r="48" spans="2:108">
      <c r="B48" s="32"/>
      <c r="C48" s="32"/>
      <c r="D48" s="32"/>
      <c r="E48" s="32"/>
      <c r="F48" s="32"/>
      <c r="G48" s="32"/>
      <c r="H48" s="32"/>
      <c r="I48" s="32"/>
      <c r="J48" s="32"/>
      <c r="K48" s="32"/>
      <c r="L48" s="32"/>
      <c r="M48" s="32"/>
      <c r="N48" s="32"/>
      <c r="O48" s="32"/>
      <c r="P48" s="32"/>
      <c r="Q48" s="32"/>
      <c r="R48" s="41"/>
      <c r="S48" s="41"/>
      <c r="T48" s="41"/>
      <c r="U48" s="41"/>
      <c r="V48" s="41"/>
      <c r="W48" s="41"/>
      <c r="X48" s="41"/>
      <c r="Y48" s="41"/>
      <c r="Z48" s="41"/>
      <c r="AA48" s="41"/>
      <c r="AB48" s="41"/>
      <c r="AC48" s="41"/>
      <c r="AD48" s="41"/>
      <c r="AE48" s="41"/>
      <c r="AF48" s="41"/>
      <c r="AG48" s="32"/>
      <c r="AH48" s="41"/>
      <c r="AI48" s="41"/>
      <c r="AJ48" s="41"/>
      <c r="AK48" s="41"/>
      <c r="AL48" s="41"/>
      <c r="AM48" s="41"/>
      <c r="AN48" s="41"/>
      <c r="AO48" s="41"/>
      <c r="AP48" s="41"/>
      <c r="AQ48" s="41"/>
      <c r="AR48" s="41"/>
      <c r="AS48" s="41"/>
      <c r="AT48" s="41"/>
      <c r="AU48" s="41"/>
      <c r="AV48" s="41"/>
      <c r="AW48" s="32"/>
      <c r="AX48" s="41"/>
      <c r="AY48" s="41"/>
      <c r="AZ48" s="41"/>
      <c r="BA48" s="41"/>
      <c r="BB48" s="41"/>
      <c r="BC48" s="41"/>
      <c r="BD48" s="41"/>
      <c r="BE48" s="41"/>
      <c r="BF48" s="41"/>
      <c r="BG48" s="41"/>
      <c r="BH48" s="41"/>
      <c r="BI48" s="41"/>
      <c r="BJ48" s="41"/>
      <c r="BK48" s="41"/>
      <c r="BL48" s="41"/>
      <c r="BM48" s="32"/>
      <c r="BN48" s="41"/>
      <c r="BO48" s="41"/>
      <c r="BP48" s="41"/>
      <c r="BQ48" s="41"/>
      <c r="BR48" s="41"/>
      <c r="BS48" s="41"/>
      <c r="BT48" s="41"/>
      <c r="BU48" s="41"/>
      <c r="BV48" s="41"/>
      <c r="BW48" s="41"/>
      <c r="BX48" s="41"/>
      <c r="BY48" s="41"/>
      <c r="BZ48" s="41"/>
      <c r="CA48" s="41"/>
      <c r="CB48" s="41"/>
      <c r="CC48" s="32"/>
      <c r="CD48" s="41"/>
      <c r="CE48" s="41"/>
      <c r="CF48" s="41"/>
      <c r="CG48" s="41"/>
      <c r="CH48" s="41"/>
      <c r="CI48" s="41"/>
      <c r="CJ48" s="41"/>
      <c r="CK48" s="41"/>
      <c r="CL48" s="41"/>
      <c r="CM48" s="41"/>
      <c r="CN48" s="41"/>
      <c r="CO48" s="41"/>
      <c r="CP48" s="41"/>
      <c r="CQ48" s="41"/>
      <c r="CR48" s="41"/>
      <c r="CS48" s="32"/>
      <c r="CT48" s="32"/>
      <c r="CU48" s="32"/>
      <c r="CV48" s="32"/>
      <c r="CW48" s="32"/>
      <c r="CX48" s="32"/>
      <c r="CY48" s="32"/>
      <c r="CZ48" s="32"/>
    </row>
    <row r="49" spans="2:104">
      <c r="B49" s="32"/>
      <c r="C49" s="32"/>
      <c r="D49" s="32"/>
      <c r="E49" s="32"/>
      <c r="F49" s="32"/>
      <c r="G49" s="32"/>
      <c r="H49" s="32"/>
      <c r="I49" s="32"/>
      <c r="J49" s="32"/>
      <c r="K49" s="32"/>
      <c r="L49" s="32"/>
      <c r="M49" s="32"/>
      <c r="N49" s="32"/>
      <c r="O49" s="32"/>
      <c r="P49" s="32"/>
      <c r="Q49" s="32"/>
      <c r="R49" s="41"/>
      <c r="S49" s="41"/>
      <c r="T49" s="41"/>
      <c r="U49" s="41"/>
      <c r="V49" s="41"/>
      <c r="W49" s="41"/>
      <c r="X49" s="41"/>
      <c r="Y49" s="41"/>
      <c r="Z49" s="41"/>
      <c r="AA49" s="41"/>
      <c r="AB49" s="41"/>
      <c r="AC49" s="41"/>
      <c r="AD49" s="41"/>
      <c r="AE49" s="41"/>
      <c r="AF49" s="41"/>
      <c r="AG49" s="32"/>
      <c r="AH49" s="41"/>
      <c r="AI49" s="41"/>
      <c r="AJ49" s="41"/>
      <c r="AK49" s="41"/>
      <c r="AL49" s="41"/>
      <c r="AM49" s="41"/>
      <c r="AN49" s="41"/>
      <c r="AO49" s="41"/>
      <c r="AP49" s="41"/>
      <c r="AQ49" s="41"/>
      <c r="AR49" s="41"/>
      <c r="AS49" s="41"/>
      <c r="AT49" s="41"/>
      <c r="AU49" s="41"/>
      <c r="AV49" s="41"/>
      <c r="AW49" s="32"/>
      <c r="AX49" s="41"/>
      <c r="AY49" s="41"/>
      <c r="AZ49" s="41"/>
      <c r="BA49" s="41"/>
      <c r="BB49" s="41"/>
      <c r="BC49" s="41"/>
      <c r="BD49" s="41"/>
      <c r="BE49" s="41"/>
      <c r="BF49" s="41"/>
      <c r="BG49" s="41"/>
      <c r="BH49" s="41"/>
      <c r="BI49" s="41"/>
      <c r="BJ49" s="41"/>
      <c r="BK49" s="41"/>
      <c r="BL49" s="41"/>
      <c r="BM49" s="32"/>
      <c r="BN49" s="41"/>
      <c r="BO49" s="41"/>
      <c r="BP49" s="41"/>
      <c r="BQ49" s="41"/>
      <c r="BR49" s="41"/>
      <c r="BS49" s="41"/>
      <c r="BT49" s="41"/>
      <c r="BU49" s="41"/>
      <c r="BV49" s="41"/>
      <c r="BW49" s="41"/>
      <c r="BX49" s="41"/>
      <c r="BY49" s="41"/>
      <c r="BZ49" s="41"/>
      <c r="CA49" s="41"/>
      <c r="CB49" s="41"/>
      <c r="CC49" s="32"/>
      <c r="CD49" s="41"/>
      <c r="CE49" s="41"/>
      <c r="CF49" s="41"/>
      <c r="CG49" s="41"/>
      <c r="CH49" s="41"/>
      <c r="CI49" s="41"/>
      <c r="CJ49" s="41"/>
      <c r="CK49" s="41"/>
      <c r="CL49" s="41"/>
      <c r="CM49" s="41"/>
      <c r="CN49" s="41"/>
      <c r="CO49" s="41"/>
      <c r="CP49" s="41"/>
      <c r="CQ49" s="41"/>
      <c r="CR49" s="41"/>
      <c r="CS49" s="32"/>
      <c r="CT49" s="32"/>
      <c r="CU49" s="32"/>
      <c r="CV49" s="32"/>
      <c r="CW49" s="32"/>
      <c r="CX49" s="32"/>
      <c r="CY49" s="32"/>
      <c r="CZ49" s="32"/>
    </row>
    <row r="50" spans="2:104">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row>
    <row r="51" spans="2:104">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2"/>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2"/>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row>
    <row r="52" spans="2:104" ht="15" customHeight="1">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32"/>
      <c r="AM52" s="27"/>
      <c r="AN52" s="27"/>
      <c r="AO52" s="27"/>
      <c r="AP52" s="27"/>
      <c r="AQ52" s="27"/>
      <c r="AR52" s="27"/>
      <c r="AS52" s="27"/>
      <c r="AT52" s="27"/>
      <c r="AU52" s="27"/>
      <c r="AV52" s="27"/>
      <c r="AW52" s="27"/>
      <c r="AX52" s="27"/>
      <c r="AY52" s="27"/>
      <c r="AZ52" s="27"/>
      <c r="BA52" s="27"/>
      <c r="BB52" s="27"/>
      <c r="BC52" s="27"/>
      <c r="BD52" s="27"/>
      <c r="BE52" s="27"/>
      <c r="BF52" s="27"/>
      <c r="BG52" s="36"/>
      <c r="BH52" s="27"/>
      <c r="BI52" s="27"/>
      <c r="BJ52" s="27"/>
      <c r="BK52" s="27"/>
      <c r="BL52" s="27"/>
      <c r="BM52" s="27"/>
      <c r="BN52" s="27"/>
      <c r="BO52" s="27"/>
      <c r="BP52" s="27"/>
      <c r="BQ52" s="27"/>
      <c r="BR52" s="27"/>
      <c r="BS52" s="27"/>
      <c r="BT52" s="27"/>
      <c r="BU52" s="27"/>
      <c r="BV52" s="27"/>
      <c r="BW52" s="27"/>
      <c r="BX52" s="27"/>
      <c r="BY52" s="27"/>
      <c r="BZ52" s="27"/>
      <c r="CA52" s="27"/>
      <c r="CB52" s="32"/>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row>
    <row r="53" spans="2:104">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32"/>
      <c r="AM53" s="27"/>
      <c r="AN53" s="27"/>
      <c r="AO53" s="27"/>
      <c r="AP53" s="27"/>
      <c r="AQ53" s="27"/>
      <c r="AR53" s="27"/>
      <c r="AS53" s="27"/>
      <c r="AT53" s="27"/>
      <c r="AU53" s="27"/>
      <c r="AV53" s="27"/>
      <c r="AW53" s="27"/>
      <c r="AX53" s="27"/>
      <c r="AY53" s="27"/>
      <c r="AZ53" s="27"/>
      <c r="BA53" s="27"/>
      <c r="BB53" s="27"/>
      <c r="BC53" s="27"/>
      <c r="BD53" s="27"/>
      <c r="BE53" s="27"/>
      <c r="BF53" s="27"/>
      <c r="BG53" s="36"/>
      <c r="BH53" s="27"/>
      <c r="BI53" s="27"/>
      <c r="BJ53" s="27"/>
      <c r="BK53" s="27"/>
      <c r="BL53" s="27"/>
      <c r="BM53" s="27"/>
      <c r="BN53" s="27"/>
      <c r="BO53" s="27"/>
      <c r="BP53" s="27"/>
      <c r="BQ53" s="27"/>
      <c r="BR53" s="27"/>
      <c r="BS53" s="27"/>
      <c r="BT53" s="27"/>
      <c r="BU53" s="27"/>
      <c r="BV53" s="27"/>
      <c r="BW53" s="27"/>
      <c r="BX53" s="27"/>
      <c r="BY53" s="27"/>
      <c r="BZ53" s="27"/>
      <c r="CA53" s="27"/>
      <c r="CB53" s="32"/>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row>
    <row r="54" spans="2:104">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32"/>
      <c r="AM54" s="27"/>
      <c r="AN54" s="27"/>
      <c r="AO54" s="27"/>
      <c r="AP54" s="27"/>
      <c r="AQ54" s="27"/>
      <c r="AR54" s="27"/>
      <c r="AS54" s="27"/>
      <c r="AT54" s="27"/>
      <c r="AU54" s="27"/>
      <c r="AV54" s="27"/>
      <c r="AW54" s="27"/>
      <c r="AX54" s="27"/>
      <c r="AY54" s="27"/>
      <c r="AZ54" s="27"/>
      <c r="BA54" s="27"/>
      <c r="BB54" s="27"/>
      <c r="BC54" s="27"/>
      <c r="BD54" s="27"/>
      <c r="BE54" s="27"/>
      <c r="BF54" s="27"/>
      <c r="BG54" s="36"/>
      <c r="BH54" s="27"/>
      <c r="BI54" s="27"/>
      <c r="BJ54" s="27"/>
      <c r="BK54" s="27"/>
      <c r="BL54" s="27"/>
      <c r="BM54" s="27"/>
      <c r="BN54" s="27"/>
      <c r="BO54" s="27"/>
      <c r="BP54" s="27"/>
      <c r="BQ54" s="27"/>
      <c r="BR54" s="27"/>
      <c r="BS54" s="27"/>
      <c r="BT54" s="27"/>
      <c r="BU54" s="27"/>
      <c r="BV54" s="27"/>
      <c r="BW54" s="27"/>
      <c r="BX54" s="27"/>
      <c r="BY54" s="27"/>
      <c r="BZ54" s="27"/>
      <c r="CA54" s="27"/>
      <c r="CB54" s="32"/>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row>
    <row r="55" spans="2:104">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32"/>
      <c r="AM55" s="32"/>
      <c r="AN55" s="32"/>
      <c r="AO55" s="32"/>
      <c r="AP55" s="32"/>
      <c r="AQ55" s="32"/>
      <c r="AR55" s="32"/>
      <c r="AS55" s="32"/>
      <c r="AT55" s="32"/>
      <c r="AU55" s="32"/>
      <c r="AV55" s="32"/>
      <c r="AW55" s="32"/>
      <c r="AX55" s="32"/>
      <c r="AY55" s="32"/>
      <c r="AZ55" s="32"/>
      <c r="BA55" s="32"/>
      <c r="BB55" s="32"/>
      <c r="BC55" s="32"/>
      <c r="BD55" s="32"/>
      <c r="BE55" s="32"/>
      <c r="BF55" s="32"/>
      <c r="BG55" s="36"/>
      <c r="BH55" s="32"/>
      <c r="BI55" s="32"/>
      <c r="BJ55" s="32"/>
      <c r="BK55" s="32"/>
      <c r="BL55" s="32"/>
      <c r="BM55" s="32"/>
      <c r="BN55" s="32"/>
      <c r="BO55" s="32"/>
      <c r="BP55" s="32"/>
      <c r="BQ55" s="32"/>
      <c r="BR55" s="32"/>
      <c r="BS55" s="32"/>
      <c r="BT55" s="32"/>
      <c r="BU55" s="32"/>
      <c r="BV55" s="32"/>
      <c r="BW55" s="32"/>
      <c r="BX55" s="32"/>
      <c r="BY55" s="32"/>
      <c r="BZ55" s="32"/>
      <c r="CA55" s="32"/>
      <c r="CB55" s="32"/>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row>
    <row r="56" spans="2:104">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32"/>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2"/>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row>
    <row r="57" spans="2:104" ht="15" customHeight="1">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32"/>
      <c r="AM57" s="27"/>
      <c r="AN57" s="27"/>
      <c r="AO57" s="27"/>
      <c r="AP57" s="27"/>
      <c r="AQ57" s="27"/>
      <c r="AR57" s="27"/>
      <c r="AS57" s="27"/>
      <c r="AT57" s="27"/>
      <c r="AU57" s="27"/>
      <c r="AV57" s="27"/>
      <c r="AW57" s="27"/>
      <c r="AX57" s="27"/>
      <c r="AY57" s="27"/>
      <c r="AZ57" s="27"/>
      <c r="BA57" s="27"/>
      <c r="BB57" s="27"/>
      <c r="BC57" s="27"/>
      <c r="BD57" s="27"/>
      <c r="BE57" s="27"/>
      <c r="BF57" s="27"/>
      <c r="BG57" s="36"/>
      <c r="BH57" s="27"/>
      <c r="BI57" s="27"/>
      <c r="BJ57" s="27"/>
      <c r="BK57" s="27"/>
      <c r="BL57" s="27"/>
      <c r="BM57" s="27"/>
      <c r="BN57" s="27"/>
      <c r="BO57" s="27"/>
      <c r="BP57" s="27"/>
      <c r="BQ57" s="27"/>
      <c r="BR57" s="27"/>
      <c r="BS57" s="27"/>
      <c r="BT57" s="27"/>
      <c r="BU57" s="27"/>
      <c r="BV57" s="27"/>
      <c r="BW57" s="27"/>
      <c r="BX57" s="27"/>
      <c r="BY57" s="27"/>
      <c r="BZ57" s="27"/>
      <c r="CA57" s="27"/>
      <c r="CB57" s="32"/>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row>
    <row r="58" spans="2:104">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32"/>
      <c r="AM58" s="27"/>
      <c r="AN58" s="27"/>
      <c r="AO58" s="27"/>
      <c r="AP58" s="27"/>
      <c r="AQ58" s="27"/>
      <c r="AR58" s="27"/>
      <c r="AS58" s="27"/>
      <c r="AT58" s="27"/>
      <c r="AU58" s="27"/>
      <c r="AV58" s="27"/>
      <c r="AW58" s="27"/>
      <c r="AX58" s="27"/>
      <c r="AY58" s="27"/>
      <c r="AZ58" s="27"/>
      <c r="BA58" s="27"/>
      <c r="BB58" s="27"/>
      <c r="BC58" s="27"/>
      <c r="BD58" s="27"/>
      <c r="BE58" s="27"/>
      <c r="BF58" s="27"/>
      <c r="BG58" s="36"/>
      <c r="BH58" s="27"/>
      <c r="BI58" s="27"/>
      <c r="BJ58" s="27"/>
      <c r="BK58" s="27"/>
      <c r="BL58" s="27"/>
      <c r="BM58" s="27"/>
      <c r="BN58" s="27"/>
      <c r="BO58" s="27"/>
      <c r="BP58" s="27"/>
      <c r="BQ58" s="27"/>
      <c r="BR58" s="27"/>
      <c r="BS58" s="27"/>
      <c r="BT58" s="27"/>
      <c r="BU58" s="27"/>
      <c r="BV58" s="27"/>
      <c r="BW58" s="27"/>
      <c r="BX58" s="27"/>
      <c r="BY58" s="27"/>
      <c r="BZ58" s="27"/>
      <c r="CA58" s="27"/>
      <c r="CB58" s="32"/>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row>
    <row r="59" spans="2:104">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32"/>
      <c r="AM59" s="27"/>
      <c r="AN59" s="27"/>
      <c r="AO59" s="27"/>
      <c r="AP59" s="27"/>
      <c r="AQ59" s="27"/>
      <c r="AR59" s="27"/>
      <c r="AS59" s="27"/>
      <c r="AT59" s="27"/>
      <c r="AU59" s="27"/>
      <c r="AV59" s="27"/>
      <c r="AW59" s="27"/>
      <c r="AX59" s="27"/>
      <c r="AY59" s="27"/>
      <c r="AZ59" s="27"/>
      <c r="BA59" s="27"/>
      <c r="BB59" s="27"/>
      <c r="BC59" s="27"/>
      <c r="BD59" s="27"/>
      <c r="BE59" s="27"/>
      <c r="BF59" s="27"/>
      <c r="BG59" s="36"/>
      <c r="BH59" s="27"/>
      <c r="BI59" s="27"/>
      <c r="BJ59" s="27"/>
      <c r="BK59" s="27"/>
      <c r="BL59" s="27"/>
      <c r="BM59" s="27"/>
      <c r="BN59" s="27"/>
      <c r="BO59" s="27"/>
      <c r="BP59" s="27"/>
      <c r="BQ59" s="27"/>
      <c r="BR59" s="27"/>
      <c r="BS59" s="27"/>
      <c r="BT59" s="27"/>
      <c r="BU59" s="27"/>
      <c r="BV59" s="27"/>
      <c r="BW59" s="27"/>
      <c r="BX59" s="27"/>
      <c r="BY59" s="27"/>
      <c r="BZ59" s="27"/>
      <c r="CA59" s="27"/>
      <c r="CB59" s="32"/>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row>
    <row r="60" spans="2:104">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row>
  </sheetData>
  <mergeCells count="228">
    <mergeCell ref="B27:U27"/>
    <mergeCell ref="V27:Z27"/>
    <mergeCell ref="B28:U28"/>
    <mergeCell ref="V28:Z28"/>
    <mergeCell ref="B29:U29"/>
    <mergeCell ref="V29:Z29"/>
    <mergeCell ref="B30:U30"/>
    <mergeCell ref="V30:Z30"/>
    <mergeCell ref="B31:U31"/>
    <mergeCell ref="V31:Z31"/>
    <mergeCell ref="B32:U32"/>
    <mergeCell ref="V32:Z32"/>
    <mergeCell ref="B33:U33"/>
    <mergeCell ref="V33:Z33"/>
    <mergeCell ref="B34:U34"/>
    <mergeCell ref="V34:Z34"/>
    <mergeCell ref="B35:U35"/>
    <mergeCell ref="V35:Z35"/>
    <mergeCell ref="B36:U36"/>
    <mergeCell ref="V36:Z36"/>
    <mergeCell ref="S3:U3"/>
    <mergeCell ref="P3:R3"/>
    <mergeCell ref="B3:O3"/>
    <mergeCell ref="B37:U37"/>
    <mergeCell ref="V37:Z37"/>
    <mergeCell ref="AA21:AT21"/>
    <mergeCell ref="AU21:AY21"/>
    <mergeCell ref="AA22:AT22"/>
    <mergeCell ref="AU22:AY22"/>
    <mergeCell ref="AA23:AT23"/>
    <mergeCell ref="AU23:AY23"/>
    <mergeCell ref="AA24:AT24"/>
    <mergeCell ref="AU24:AY24"/>
    <mergeCell ref="AA25:AT25"/>
    <mergeCell ref="AU25:AY25"/>
    <mergeCell ref="AA26:AT26"/>
    <mergeCell ref="AU26:AY26"/>
    <mergeCell ref="AA27:AT27"/>
    <mergeCell ref="AU27:AY27"/>
    <mergeCell ref="AA28:AT28"/>
    <mergeCell ref="AU28:AY28"/>
    <mergeCell ref="AA29:AT29"/>
    <mergeCell ref="AU29:AY29"/>
    <mergeCell ref="AA30:AT30"/>
    <mergeCell ref="AA36:AT36"/>
    <mergeCell ref="AU36:AY36"/>
    <mergeCell ref="AA37:AT37"/>
    <mergeCell ref="AU37:AY37"/>
    <mergeCell ref="AZ2:BS2"/>
    <mergeCell ref="BT2:BX2"/>
    <mergeCell ref="AZ3:BS3"/>
    <mergeCell ref="BT3:BX3"/>
    <mergeCell ref="AZ4:BS4"/>
    <mergeCell ref="BT4:BX4"/>
    <mergeCell ref="AZ5:BS5"/>
    <mergeCell ref="BT5:BX5"/>
    <mergeCell ref="AZ6:BS6"/>
    <mergeCell ref="BT6:BX6"/>
    <mergeCell ref="AZ7:BS7"/>
    <mergeCell ref="BT7:BX7"/>
    <mergeCell ref="AZ8:BS8"/>
    <mergeCell ref="BT8:BX8"/>
    <mergeCell ref="AZ9:BS9"/>
    <mergeCell ref="BT9:BX9"/>
    <mergeCell ref="AZ10:BS10"/>
    <mergeCell ref="BT10:BX10"/>
    <mergeCell ref="AU30:AY30"/>
    <mergeCell ref="AA31:AT31"/>
    <mergeCell ref="BT23:BX23"/>
    <mergeCell ref="BT33:BX33"/>
    <mergeCell ref="AZ30:BS30"/>
    <mergeCell ref="BT30:BX30"/>
    <mergeCell ref="AZ31:BS31"/>
    <mergeCell ref="BT31:BX31"/>
    <mergeCell ref="AZ32:BS32"/>
    <mergeCell ref="AA35:AT35"/>
    <mergeCell ref="AU35:AY35"/>
    <mergeCell ref="AU31:AY31"/>
    <mergeCell ref="AA32:AT32"/>
    <mergeCell ref="AU32:AY32"/>
    <mergeCell ref="AA33:AT33"/>
    <mergeCell ref="AU33:AY33"/>
    <mergeCell ref="AA34:AT34"/>
    <mergeCell ref="AU34:AY34"/>
    <mergeCell ref="AZ36:BS36"/>
    <mergeCell ref="BT36:BX36"/>
    <mergeCell ref="AZ37:BS37"/>
    <mergeCell ref="BT37:BX37"/>
    <mergeCell ref="BY3:CJ40"/>
    <mergeCell ref="BY2:CJ2"/>
    <mergeCell ref="B5:U5"/>
    <mergeCell ref="B6:U6"/>
    <mergeCell ref="BT40:BX40"/>
    <mergeCell ref="AZ18:BS18"/>
    <mergeCell ref="B11:U11"/>
    <mergeCell ref="B8:U8"/>
    <mergeCell ref="B9:U9"/>
    <mergeCell ref="AZ27:BS27"/>
    <mergeCell ref="V8:Z8"/>
    <mergeCell ref="AZ26:BS26"/>
    <mergeCell ref="BT26:BX26"/>
    <mergeCell ref="BT27:BX27"/>
    <mergeCell ref="AZ28:BS28"/>
    <mergeCell ref="BT28:BX28"/>
    <mergeCell ref="AZ29:BS29"/>
    <mergeCell ref="BT29:BX29"/>
    <mergeCell ref="AZ34:BS34"/>
    <mergeCell ref="BT34:BX34"/>
    <mergeCell ref="B10:U10"/>
    <mergeCell ref="AU11:AY11"/>
    <mergeCell ref="V10:Z10"/>
    <mergeCell ref="V11:Z11"/>
    <mergeCell ref="B26:U26"/>
    <mergeCell ref="B16:U16"/>
    <mergeCell ref="V12:Z12"/>
    <mergeCell ref="AU19:AY19"/>
    <mergeCell ref="AZ23:BS23"/>
    <mergeCell ref="B17:U17"/>
    <mergeCell ref="B14:U14"/>
    <mergeCell ref="B15:U15"/>
    <mergeCell ref="B22:U22"/>
    <mergeCell ref="B23:U23"/>
    <mergeCell ref="B24:U24"/>
    <mergeCell ref="B25:U25"/>
    <mergeCell ref="B12:U12"/>
    <mergeCell ref="B13:U13"/>
    <mergeCell ref="B18:U18"/>
    <mergeCell ref="AZ11:BS11"/>
    <mergeCell ref="AZ12:BS12"/>
    <mergeCell ref="AZ13:BS13"/>
    <mergeCell ref="AZ14:BS14"/>
    <mergeCell ref="AZ15:BS15"/>
    <mergeCell ref="AA2:AT2"/>
    <mergeCell ref="AZ20:BS20"/>
    <mergeCell ref="BT20:BX20"/>
    <mergeCell ref="AU2:AY2"/>
    <mergeCell ref="AA4:AT4"/>
    <mergeCell ref="AZ25:BS25"/>
    <mergeCell ref="BT25:BX25"/>
    <mergeCell ref="AA7:AT7"/>
    <mergeCell ref="AZ24:BS24"/>
    <mergeCell ref="AZ22:BS22"/>
    <mergeCell ref="BT22:BX22"/>
    <mergeCell ref="AZ21:BS21"/>
    <mergeCell ref="BT21:BX21"/>
    <mergeCell ref="AA6:AT6"/>
    <mergeCell ref="AU4:AY4"/>
    <mergeCell ref="AU5:AY5"/>
    <mergeCell ref="AU6:AY6"/>
    <mergeCell ref="AU17:AY17"/>
    <mergeCell ref="AU13:AY13"/>
    <mergeCell ref="AA14:AT14"/>
    <mergeCell ref="AU14:AY14"/>
    <mergeCell ref="AA3:AT3"/>
    <mergeCell ref="BT11:BX11"/>
    <mergeCell ref="BT12:BX12"/>
    <mergeCell ref="BT39:BX39"/>
    <mergeCell ref="AA10:AT10"/>
    <mergeCell ref="AU10:AY10"/>
    <mergeCell ref="BT38:BX38"/>
    <mergeCell ref="V16:Z16"/>
    <mergeCell ref="AZ38:BS38"/>
    <mergeCell ref="AA19:AT19"/>
    <mergeCell ref="V26:Z26"/>
    <mergeCell ref="AA15:AT15"/>
    <mergeCell ref="AU15:AY15"/>
    <mergeCell ref="BT16:BX16"/>
    <mergeCell ref="AZ16:BS16"/>
    <mergeCell ref="AZ33:BO33"/>
    <mergeCell ref="BT18:BX18"/>
    <mergeCell ref="AA17:AT17"/>
    <mergeCell ref="AZ17:BS17"/>
    <mergeCell ref="BT17:BX17"/>
    <mergeCell ref="AA18:AT18"/>
    <mergeCell ref="AU18:AY18"/>
    <mergeCell ref="BQ33:BS33"/>
    <mergeCell ref="AA38:AT38"/>
    <mergeCell ref="AU38:AY38"/>
    <mergeCell ref="AZ35:BS35"/>
    <mergeCell ref="BT35:BX35"/>
    <mergeCell ref="V5:Z5"/>
    <mergeCell ref="V6:Z6"/>
    <mergeCell ref="V3:Z3"/>
    <mergeCell ref="BT32:BX32"/>
    <mergeCell ref="AA9:AT9"/>
    <mergeCell ref="AU9:AY9"/>
    <mergeCell ref="AA12:AT12"/>
    <mergeCell ref="AU12:AY12"/>
    <mergeCell ref="AA13:AT13"/>
    <mergeCell ref="AA11:AT11"/>
    <mergeCell ref="AU7:AY7"/>
    <mergeCell ref="BT24:BX24"/>
    <mergeCell ref="V9:Z9"/>
    <mergeCell ref="V22:Z22"/>
    <mergeCell ref="V23:Z23"/>
    <mergeCell ref="V24:Z24"/>
    <mergeCell ref="V25:Z25"/>
    <mergeCell ref="AA20:AT20"/>
    <mergeCell ref="V17:Z17"/>
    <mergeCell ref="V21:Z21"/>
    <mergeCell ref="BT13:BX13"/>
    <mergeCell ref="BT14:BX14"/>
    <mergeCell ref="BT15:BX15"/>
    <mergeCell ref="AZ19:BX19"/>
    <mergeCell ref="B2:U2"/>
    <mergeCell ref="V2:Z2"/>
    <mergeCell ref="B4:U4"/>
    <mergeCell ref="V4:Z4"/>
    <mergeCell ref="B7:U7"/>
    <mergeCell ref="AA16:AT16"/>
    <mergeCell ref="AU16:AY16"/>
    <mergeCell ref="V7:Z7"/>
    <mergeCell ref="B38:U38"/>
    <mergeCell ref="V38:Z38"/>
    <mergeCell ref="AA8:AT8"/>
    <mergeCell ref="AU8:AY8"/>
    <mergeCell ref="AU3:AY3"/>
    <mergeCell ref="V14:Z14"/>
    <mergeCell ref="V15:Z15"/>
    <mergeCell ref="AA5:AT5"/>
    <mergeCell ref="AU20:AY20"/>
    <mergeCell ref="V13:Z13"/>
    <mergeCell ref="V18:Z18"/>
    <mergeCell ref="B19:U19"/>
    <mergeCell ref="V19:Z19"/>
    <mergeCell ref="B20:U20"/>
    <mergeCell ref="V20:Z20"/>
    <mergeCell ref="B21:U21"/>
  </mergeCells>
  <conditionalFormatting sqref="BT40">
    <cfRule type="expression" dxfId="1" priority="11">
      <formula>$BT$40&lt;$BT$39</formula>
    </cfRule>
    <cfRule type="expression" dxfId="0" priority="12">
      <formula>$BT$40&gt;=$BT$39</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02"/>
  <sheetViews>
    <sheetView showRuler="0" workbookViewId="0">
      <selection activeCell="E10" sqref="E10"/>
    </sheetView>
  </sheetViews>
  <sheetFormatPr baseColWidth="10" defaultColWidth="2.5" defaultRowHeight="15" x14ac:dyDescent="0"/>
  <cols>
    <col min="2" max="3" width="3.1640625" bestFit="1" customWidth="1"/>
    <col min="5" max="5" width="6.5" bestFit="1" customWidth="1"/>
    <col min="8" max="8" width="3.1640625" bestFit="1" customWidth="1"/>
    <col min="9" max="9" width="12" bestFit="1" customWidth="1"/>
    <col min="10" max="10" width="13.6640625" bestFit="1" customWidth="1"/>
    <col min="11" max="11" width="8" bestFit="1" customWidth="1"/>
    <col min="12" max="12" width="6" bestFit="1" customWidth="1"/>
    <col min="13" max="13" width="3.6640625" bestFit="1" customWidth="1"/>
    <col min="14" max="14" width="4.33203125" bestFit="1" customWidth="1"/>
    <col min="15" max="21" width="4" bestFit="1" customWidth="1"/>
    <col min="23" max="23" width="4.1640625" bestFit="1" customWidth="1"/>
  </cols>
  <sheetData>
    <row r="1" spans="2:23">
      <c r="B1" t="s">
        <v>54</v>
      </c>
      <c r="E1" t="s">
        <v>60</v>
      </c>
      <c r="I1" t="s">
        <v>61</v>
      </c>
      <c r="J1" t="s">
        <v>118</v>
      </c>
      <c r="K1" t="s">
        <v>119</v>
      </c>
      <c r="L1" t="s">
        <v>120</v>
      </c>
      <c r="M1" t="s">
        <v>121</v>
      </c>
      <c r="N1" t="s">
        <v>122</v>
      </c>
      <c r="O1" t="s">
        <v>123</v>
      </c>
      <c r="P1" t="s">
        <v>124</v>
      </c>
      <c r="Q1" t="s">
        <v>125</v>
      </c>
      <c r="R1" t="s">
        <v>126</v>
      </c>
      <c r="S1" t="s">
        <v>127</v>
      </c>
      <c r="T1" t="s">
        <v>128</v>
      </c>
      <c r="U1" t="s">
        <v>129</v>
      </c>
    </row>
    <row r="2" spans="2:23">
      <c r="B2" s="1">
        <v>0</v>
      </c>
      <c r="C2" s="2">
        <v>-5</v>
      </c>
      <c r="E2" s="7"/>
      <c r="H2" s="1">
        <v>1</v>
      </c>
      <c r="I2" s="2">
        <v>2</v>
      </c>
      <c r="J2" s="7">
        <v>0</v>
      </c>
      <c r="K2" s="21">
        <v>4</v>
      </c>
      <c r="L2" s="24">
        <v>2</v>
      </c>
      <c r="M2" s="1">
        <v>2</v>
      </c>
      <c r="N2" s="15">
        <v>0</v>
      </c>
      <c r="O2" s="15">
        <v>0</v>
      </c>
      <c r="P2" s="15">
        <v>0</v>
      </c>
      <c r="Q2" s="15">
        <v>0</v>
      </c>
      <c r="R2" s="15">
        <v>0</v>
      </c>
      <c r="S2" s="15">
        <v>0</v>
      </c>
      <c r="T2" s="15">
        <v>0</v>
      </c>
      <c r="U2" s="2">
        <v>0</v>
      </c>
    </row>
    <row r="3" spans="2:23">
      <c r="B3" s="3">
        <v>1</v>
      </c>
      <c r="C3" s="4">
        <v>-5</v>
      </c>
      <c r="E3" s="54" t="s">
        <v>56</v>
      </c>
      <c r="H3" s="3">
        <v>2</v>
      </c>
      <c r="I3" s="4">
        <v>2</v>
      </c>
      <c r="J3" s="18">
        <v>2</v>
      </c>
      <c r="K3" s="22">
        <v>4</v>
      </c>
      <c r="L3" s="19">
        <v>3</v>
      </c>
      <c r="M3" s="9">
        <v>3</v>
      </c>
      <c r="N3" s="16">
        <v>0</v>
      </c>
      <c r="O3" s="16">
        <v>0</v>
      </c>
      <c r="P3" s="16">
        <v>0</v>
      </c>
      <c r="Q3" s="16">
        <v>0</v>
      </c>
      <c r="R3" s="16">
        <v>0</v>
      </c>
      <c r="S3" s="16">
        <v>0</v>
      </c>
      <c r="T3" s="10">
        <v>0</v>
      </c>
      <c r="U3" s="13">
        <v>0</v>
      </c>
      <c r="W3">
        <v>1</v>
      </c>
    </row>
    <row r="4" spans="2:23">
      <c r="B4" s="3">
        <v>2</v>
      </c>
      <c r="C4" s="4">
        <v>-4</v>
      </c>
      <c r="E4" s="54" t="s">
        <v>217</v>
      </c>
      <c r="H4" s="3">
        <v>3</v>
      </c>
      <c r="I4" s="4">
        <v>2</v>
      </c>
      <c r="J4" s="18">
        <v>3</v>
      </c>
      <c r="K4" s="22">
        <v>4</v>
      </c>
      <c r="L4" s="19">
        <v>4</v>
      </c>
      <c r="M4" s="9">
        <v>4</v>
      </c>
      <c r="N4" s="16">
        <v>2</v>
      </c>
      <c r="O4" s="16">
        <v>0</v>
      </c>
      <c r="P4" s="16">
        <v>0</v>
      </c>
      <c r="Q4" s="16">
        <v>0</v>
      </c>
      <c r="R4" s="16">
        <v>0</v>
      </c>
      <c r="S4" s="16">
        <v>0</v>
      </c>
      <c r="T4" s="10">
        <v>0</v>
      </c>
      <c r="U4" s="13">
        <v>0</v>
      </c>
      <c r="W4">
        <v>2</v>
      </c>
    </row>
    <row r="5" spans="2:23">
      <c r="B5" s="3">
        <v>3</v>
      </c>
      <c r="C5" s="4">
        <v>-4</v>
      </c>
      <c r="E5" s="8" t="s">
        <v>216</v>
      </c>
      <c r="H5" s="3">
        <v>4</v>
      </c>
      <c r="I5" s="4">
        <v>2</v>
      </c>
      <c r="J5" s="18">
        <v>4</v>
      </c>
      <c r="K5" s="22">
        <v>5</v>
      </c>
      <c r="L5" s="19">
        <v>5</v>
      </c>
      <c r="M5" s="9">
        <v>4</v>
      </c>
      <c r="N5" s="16">
        <v>3</v>
      </c>
      <c r="O5" s="16">
        <v>0</v>
      </c>
      <c r="P5" s="16">
        <v>0</v>
      </c>
      <c r="Q5" s="16">
        <v>0</v>
      </c>
      <c r="R5" s="16">
        <v>0</v>
      </c>
      <c r="S5" s="16">
        <v>0</v>
      </c>
      <c r="T5" s="10">
        <v>0</v>
      </c>
      <c r="U5" s="13">
        <v>0</v>
      </c>
      <c r="W5">
        <v>3</v>
      </c>
    </row>
    <row r="6" spans="2:23">
      <c r="B6" s="3">
        <v>4</v>
      </c>
      <c r="C6" s="4">
        <v>-3</v>
      </c>
      <c r="H6" s="3">
        <v>5</v>
      </c>
      <c r="I6" s="4">
        <v>3</v>
      </c>
      <c r="J6" s="18">
        <v>5</v>
      </c>
      <c r="K6" s="22">
        <v>5</v>
      </c>
      <c r="L6" s="19">
        <v>6</v>
      </c>
      <c r="M6" s="9">
        <v>4</v>
      </c>
      <c r="N6" s="16">
        <v>3</v>
      </c>
      <c r="O6" s="16">
        <v>2</v>
      </c>
      <c r="P6" s="16">
        <v>0</v>
      </c>
      <c r="Q6" s="16">
        <v>0</v>
      </c>
      <c r="R6" s="16">
        <v>0</v>
      </c>
      <c r="S6" s="16">
        <v>0</v>
      </c>
      <c r="T6" s="10">
        <v>0</v>
      </c>
      <c r="U6" s="13">
        <v>0</v>
      </c>
      <c r="W6">
        <v>4</v>
      </c>
    </row>
    <row r="7" spans="2:23">
      <c r="B7" s="3">
        <v>5</v>
      </c>
      <c r="C7" s="4">
        <v>-3</v>
      </c>
      <c r="H7" s="3">
        <v>6</v>
      </c>
      <c r="I7" s="4">
        <v>3</v>
      </c>
      <c r="J7" s="18">
        <v>6</v>
      </c>
      <c r="K7" s="22">
        <v>5</v>
      </c>
      <c r="L7" s="19">
        <v>7</v>
      </c>
      <c r="M7" s="9">
        <v>4</v>
      </c>
      <c r="N7" s="16">
        <v>3</v>
      </c>
      <c r="O7" s="16">
        <v>3</v>
      </c>
      <c r="P7" s="16">
        <v>0</v>
      </c>
      <c r="Q7" s="16">
        <v>0</v>
      </c>
      <c r="R7" s="16">
        <v>0</v>
      </c>
      <c r="S7" s="16">
        <v>0</v>
      </c>
      <c r="T7" s="10">
        <v>0</v>
      </c>
      <c r="U7" s="13">
        <v>0</v>
      </c>
      <c r="W7">
        <v>5</v>
      </c>
    </row>
    <row r="8" spans="2:23">
      <c r="B8" s="3">
        <v>6</v>
      </c>
      <c r="C8" s="4">
        <v>-2</v>
      </c>
      <c r="H8" s="3">
        <v>7</v>
      </c>
      <c r="I8" s="4">
        <v>3</v>
      </c>
      <c r="J8" s="18">
        <v>7</v>
      </c>
      <c r="K8" s="22">
        <v>5</v>
      </c>
      <c r="L8" s="19">
        <v>8</v>
      </c>
      <c r="M8" s="9">
        <v>4</v>
      </c>
      <c r="N8" s="16">
        <v>3</v>
      </c>
      <c r="O8" s="16">
        <v>3</v>
      </c>
      <c r="P8" s="16">
        <v>1</v>
      </c>
      <c r="Q8" s="16">
        <v>0</v>
      </c>
      <c r="R8" s="16">
        <v>0</v>
      </c>
      <c r="S8" s="16">
        <v>0</v>
      </c>
      <c r="T8" s="10">
        <v>0</v>
      </c>
      <c r="U8" s="13">
        <v>0</v>
      </c>
      <c r="W8">
        <v>6</v>
      </c>
    </row>
    <row r="9" spans="2:23">
      <c r="B9" s="3">
        <v>7</v>
      </c>
      <c r="C9" s="4">
        <v>-2</v>
      </c>
      <c r="H9" s="3">
        <v>8</v>
      </c>
      <c r="I9" s="4">
        <v>3</v>
      </c>
      <c r="J9" s="18">
        <v>8</v>
      </c>
      <c r="K9" s="22">
        <v>5</v>
      </c>
      <c r="L9" s="19">
        <v>9</v>
      </c>
      <c r="M9" s="9">
        <v>4</v>
      </c>
      <c r="N9" s="16">
        <v>3</v>
      </c>
      <c r="O9" s="16">
        <v>3</v>
      </c>
      <c r="P9" s="16">
        <v>2</v>
      </c>
      <c r="Q9" s="16">
        <v>0</v>
      </c>
      <c r="R9" s="16">
        <v>0</v>
      </c>
      <c r="S9" s="16">
        <v>0</v>
      </c>
      <c r="T9" s="10">
        <v>0</v>
      </c>
      <c r="U9" s="13">
        <v>0</v>
      </c>
      <c r="W9">
        <v>7</v>
      </c>
    </row>
    <row r="10" spans="2:23">
      <c r="B10" s="3">
        <v>8</v>
      </c>
      <c r="C10" s="4">
        <v>-1</v>
      </c>
      <c r="H10" s="3">
        <v>9</v>
      </c>
      <c r="I10" s="4">
        <v>4</v>
      </c>
      <c r="J10" s="18">
        <v>9</v>
      </c>
      <c r="K10" s="22">
        <v>5</v>
      </c>
      <c r="L10" s="19">
        <v>10</v>
      </c>
      <c r="M10" s="9">
        <v>4</v>
      </c>
      <c r="N10" s="16">
        <v>3</v>
      </c>
      <c r="O10" s="16">
        <v>3</v>
      </c>
      <c r="P10" s="16">
        <v>3</v>
      </c>
      <c r="Q10" s="16">
        <v>1</v>
      </c>
      <c r="R10" s="16">
        <v>0</v>
      </c>
      <c r="S10" s="16">
        <v>0</v>
      </c>
      <c r="T10" s="10">
        <v>0</v>
      </c>
      <c r="U10" s="13">
        <v>0</v>
      </c>
      <c r="W10">
        <v>8</v>
      </c>
    </row>
    <row r="11" spans="2:23">
      <c r="B11" s="3">
        <v>9</v>
      </c>
      <c r="C11" s="4">
        <v>-1</v>
      </c>
      <c r="H11" s="3">
        <v>10</v>
      </c>
      <c r="I11" s="4">
        <v>4</v>
      </c>
      <c r="J11" s="18">
        <v>10</v>
      </c>
      <c r="K11" s="22">
        <v>6</v>
      </c>
      <c r="L11" s="19">
        <v>11</v>
      </c>
      <c r="M11" s="9">
        <v>4</v>
      </c>
      <c r="N11" s="16">
        <v>3</v>
      </c>
      <c r="O11" s="16">
        <v>3</v>
      </c>
      <c r="P11" s="16">
        <v>3</v>
      </c>
      <c r="Q11" s="16">
        <v>2</v>
      </c>
      <c r="R11" s="16">
        <v>0</v>
      </c>
      <c r="S11" s="16">
        <v>0</v>
      </c>
      <c r="T11" s="10">
        <v>0</v>
      </c>
      <c r="U11" s="13">
        <v>0</v>
      </c>
      <c r="W11">
        <v>9</v>
      </c>
    </row>
    <row r="12" spans="2:23">
      <c r="B12" s="3">
        <v>10</v>
      </c>
      <c r="C12" s="4">
        <v>0</v>
      </c>
      <c r="H12" s="3">
        <v>11</v>
      </c>
      <c r="I12" s="4">
        <v>4</v>
      </c>
      <c r="J12" s="18">
        <v>11</v>
      </c>
      <c r="K12" s="22">
        <v>6</v>
      </c>
      <c r="L12" s="19">
        <v>12</v>
      </c>
      <c r="M12" s="9">
        <v>4</v>
      </c>
      <c r="N12" s="16">
        <v>3</v>
      </c>
      <c r="O12" s="16">
        <v>3</v>
      </c>
      <c r="P12" s="16">
        <v>3</v>
      </c>
      <c r="Q12" s="16">
        <v>2</v>
      </c>
      <c r="R12" s="16">
        <v>1</v>
      </c>
      <c r="S12" s="16">
        <v>0</v>
      </c>
      <c r="T12" s="10">
        <v>0</v>
      </c>
      <c r="U12" s="13">
        <v>0</v>
      </c>
      <c r="W12">
        <v>10</v>
      </c>
    </row>
    <row r="13" spans="2:23">
      <c r="B13" s="3">
        <v>11</v>
      </c>
      <c r="C13" s="4">
        <v>0</v>
      </c>
      <c r="H13" s="3">
        <v>12</v>
      </c>
      <c r="I13" s="4">
        <v>4</v>
      </c>
      <c r="J13" s="18">
        <v>12</v>
      </c>
      <c r="K13" s="22">
        <v>6</v>
      </c>
      <c r="L13" s="19">
        <v>12</v>
      </c>
      <c r="M13" s="9">
        <v>4</v>
      </c>
      <c r="N13" s="16">
        <v>3</v>
      </c>
      <c r="O13" s="16">
        <v>3</v>
      </c>
      <c r="P13" s="16">
        <v>3</v>
      </c>
      <c r="Q13" s="16">
        <v>2</v>
      </c>
      <c r="R13" s="16">
        <v>1</v>
      </c>
      <c r="S13" s="16">
        <v>0</v>
      </c>
      <c r="T13" s="10">
        <v>0</v>
      </c>
      <c r="U13" s="13">
        <v>0</v>
      </c>
      <c r="W13">
        <v>11</v>
      </c>
    </row>
    <row r="14" spans="2:23">
      <c r="B14" s="3">
        <v>12</v>
      </c>
      <c r="C14" s="4">
        <v>1</v>
      </c>
      <c r="H14" s="3">
        <v>13</v>
      </c>
      <c r="I14" s="4">
        <v>5</v>
      </c>
      <c r="J14" s="18">
        <v>13</v>
      </c>
      <c r="K14" s="22">
        <v>6</v>
      </c>
      <c r="L14" s="19">
        <v>13</v>
      </c>
      <c r="M14" s="9">
        <v>4</v>
      </c>
      <c r="N14" s="16">
        <v>3</v>
      </c>
      <c r="O14" s="16">
        <v>3</v>
      </c>
      <c r="P14" s="16">
        <v>3</v>
      </c>
      <c r="Q14" s="16">
        <v>2</v>
      </c>
      <c r="R14" s="16">
        <v>1</v>
      </c>
      <c r="S14" s="16">
        <v>1</v>
      </c>
      <c r="T14" s="10">
        <v>0</v>
      </c>
      <c r="U14" s="13">
        <v>0</v>
      </c>
      <c r="W14">
        <v>12</v>
      </c>
    </row>
    <row r="15" spans="2:23">
      <c r="B15" s="3">
        <v>13</v>
      </c>
      <c r="C15" s="4">
        <v>1</v>
      </c>
      <c r="H15" s="3">
        <v>14</v>
      </c>
      <c r="I15" s="4">
        <v>5</v>
      </c>
      <c r="J15" s="18">
        <v>14</v>
      </c>
      <c r="K15" s="22">
        <v>6</v>
      </c>
      <c r="L15" s="19">
        <v>13</v>
      </c>
      <c r="M15" s="9">
        <v>4</v>
      </c>
      <c r="N15" s="16">
        <v>3</v>
      </c>
      <c r="O15" s="16">
        <v>3</v>
      </c>
      <c r="P15" s="16">
        <v>3</v>
      </c>
      <c r="Q15" s="16">
        <v>2</v>
      </c>
      <c r="R15" s="16">
        <v>1</v>
      </c>
      <c r="S15" s="16">
        <v>1</v>
      </c>
      <c r="T15" s="10">
        <v>0</v>
      </c>
      <c r="U15" s="13">
        <v>0</v>
      </c>
      <c r="W15">
        <v>13</v>
      </c>
    </row>
    <row r="16" spans="2:23">
      <c r="B16" s="3">
        <v>14</v>
      </c>
      <c r="C16" s="4">
        <v>2</v>
      </c>
      <c r="H16" s="3">
        <v>15</v>
      </c>
      <c r="I16" s="4">
        <v>5</v>
      </c>
      <c r="J16" s="18">
        <v>15</v>
      </c>
      <c r="K16" s="22">
        <v>6</v>
      </c>
      <c r="L16" s="19">
        <v>14</v>
      </c>
      <c r="M16" s="9">
        <v>4</v>
      </c>
      <c r="N16" s="16">
        <v>3</v>
      </c>
      <c r="O16" s="16">
        <v>3</v>
      </c>
      <c r="P16" s="16">
        <v>3</v>
      </c>
      <c r="Q16" s="16">
        <v>2</v>
      </c>
      <c r="R16" s="16">
        <v>1</v>
      </c>
      <c r="S16" s="16">
        <v>1</v>
      </c>
      <c r="T16" s="16">
        <v>1</v>
      </c>
      <c r="U16" s="13">
        <v>0</v>
      </c>
      <c r="W16">
        <v>14</v>
      </c>
    </row>
    <row r="17" spans="2:23">
      <c r="B17" s="3">
        <v>15</v>
      </c>
      <c r="C17" s="4">
        <v>2</v>
      </c>
      <c r="H17" s="3">
        <v>16</v>
      </c>
      <c r="I17" s="4">
        <v>5</v>
      </c>
      <c r="J17" s="18">
        <v>16</v>
      </c>
      <c r="K17" s="22">
        <v>6</v>
      </c>
      <c r="L17" s="19">
        <v>14</v>
      </c>
      <c r="M17" s="9">
        <v>4</v>
      </c>
      <c r="N17" s="16">
        <v>3</v>
      </c>
      <c r="O17" s="16">
        <v>3</v>
      </c>
      <c r="P17" s="16">
        <v>3</v>
      </c>
      <c r="Q17" s="16">
        <v>2</v>
      </c>
      <c r="R17" s="16">
        <v>1</v>
      </c>
      <c r="S17" s="16">
        <v>1</v>
      </c>
      <c r="T17" s="16">
        <v>1</v>
      </c>
      <c r="U17" s="13">
        <v>0</v>
      </c>
      <c r="W17">
        <v>15</v>
      </c>
    </row>
    <row r="18" spans="2:23">
      <c r="B18" s="3">
        <v>16</v>
      </c>
      <c r="C18" s="4">
        <v>3</v>
      </c>
      <c r="H18" s="3">
        <v>17</v>
      </c>
      <c r="I18" s="4">
        <v>6</v>
      </c>
      <c r="J18" s="18">
        <v>17</v>
      </c>
      <c r="K18" s="22">
        <v>6</v>
      </c>
      <c r="L18" s="19">
        <v>15</v>
      </c>
      <c r="M18" s="9">
        <v>4</v>
      </c>
      <c r="N18" s="16">
        <v>3</v>
      </c>
      <c r="O18" s="16">
        <v>3</v>
      </c>
      <c r="P18" s="16">
        <v>3</v>
      </c>
      <c r="Q18" s="16">
        <v>2</v>
      </c>
      <c r="R18" s="16">
        <v>1</v>
      </c>
      <c r="S18" s="16">
        <v>1</v>
      </c>
      <c r="T18" s="16">
        <v>1</v>
      </c>
      <c r="U18" s="13">
        <v>1</v>
      </c>
      <c r="W18">
        <v>16</v>
      </c>
    </row>
    <row r="19" spans="2:23">
      <c r="B19" s="3">
        <v>17</v>
      </c>
      <c r="C19" s="4">
        <v>3</v>
      </c>
      <c r="H19" s="3">
        <v>18</v>
      </c>
      <c r="I19" s="4">
        <v>6</v>
      </c>
      <c r="J19" s="18">
        <v>18</v>
      </c>
      <c r="K19" s="22">
        <v>6</v>
      </c>
      <c r="L19" s="19">
        <v>15</v>
      </c>
      <c r="M19" s="9">
        <v>4</v>
      </c>
      <c r="N19" s="16">
        <v>3</v>
      </c>
      <c r="O19" s="16">
        <v>3</v>
      </c>
      <c r="P19" s="16">
        <v>3</v>
      </c>
      <c r="Q19" s="16">
        <v>3</v>
      </c>
      <c r="R19" s="16">
        <v>1</v>
      </c>
      <c r="S19" s="16">
        <v>1</v>
      </c>
      <c r="T19" s="16">
        <v>1</v>
      </c>
      <c r="U19" s="13">
        <v>1</v>
      </c>
      <c r="W19">
        <v>17</v>
      </c>
    </row>
    <row r="20" spans="2:23">
      <c r="B20" s="3">
        <v>18</v>
      </c>
      <c r="C20" s="4">
        <v>4</v>
      </c>
      <c r="E20" s="7" t="s">
        <v>64</v>
      </c>
      <c r="H20" s="3">
        <v>19</v>
      </c>
      <c r="I20" s="4">
        <v>6</v>
      </c>
      <c r="J20" s="18">
        <v>19</v>
      </c>
      <c r="K20" s="22">
        <v>6</v>
      </c>
      <c r="L20" s="19">
        <v>15</v>
      </c>
      <c r="M20" s="9">
        <v>4</v>
      </c>
      <c r="N20" s="16">
        <v>3</v>
      </c>
      <c r="O20" s="16">
        <v>3</v>
      </c>
      <c r="P20" s="16">
        <v>3</v>
      </c>
      <c r="Q20" s="16">
        <v>3</v>
      </c>
      <c r="R20" s="16">
        <v>2</v>
      </c>
      <c r="S20" s="16">
        <v>1</v>
      </c>
      <c r="T20" s="16">
        <v>1</v>
      </c>
      <c r="U20" s="13">
        <v>1</v>
      </c>
      <c r="W20">
        <v>18</v>
      </c>
    </row>
    <row r="21" spans="2:23">
      <c r="B21" s="3">
        <v>19</v>
      </c>
      <c r="C21" s="4">
        <v>4</v>
      </c>
      <c r="E21" s="17" t="s">
        <v>65</v>
      </c>
      <c r="H21" s="5">
        <v>20</v>
      </c>
      <c r="I21" s="6">
        <v>6</v>
      </c>
      <c r="J21" s="17">
        <v>20</v>
      </c>
      <c r="K21" s="23">
        <v>6</v>
      </c>
      <c r="L21" s="20">
        <v>15</v>
      </c>
      <c r="M21" s="11">
        <v>4</v>
      </c>
      <c r="N21" s="12">
        <v>3</v>
      </c>
      <c r="O21" s="12">
        <v>3</v>
      </c>
      <c r="P21" s="12">
        <v>3</v>
      </c>
      <c r="Q21" s="12">
        <v>3</v>
      </c>
      <c r="R21" s="12">
        <v>2</v>
      </c>
      <c r="S21" s="12">
        <v>2</v>
      </c>
      <c r="T21" s="12">
        <v>1</v>
      </c>
      <c r="U21" s="14">
        <v>1</v>
      </c>
      <c r="W21">
        <v>19</v>
      </c>
    </row>
    <row r="22" spans="2:23">
      <c r="B22" s="3">
        <v>20</v>
      </c>
      <c r="C22" s="4">
        <v>5</v>
      </c>
      <c r="W22">
        <v>20</v>
      </c>
    </row>
    <row r="23" spans="2:23">
      <c r="B23" s="3">
        <v>21</v>
      </c>
      <c r="C23" s="4">
        <v>5</v>
      </c>
      <c r="W23">
        <v>21</v>
      </c>
    </row>
    <row r="24" spans="2:23">
      <c r="B24" s="3">
        <v>22</v>
      </c>
      <c r="C24" s="4">
        <v>6</v>
      </c>
      <c r="W24">
        <v>22</v>
      </c>
    </row>
    <row r="25" spans="2:23">
      <c r="B25" s="3">
        <v>23</v>
      </c>
      <c r="C25" s="4">
        <v>6</v>
      </c>
      <c r="W25">
        <v>23</v>
      </c>
    </row>
    <row r="26" spans="2:23">
      <c r="B26" s="3">
        <v>24</v>
      </c>
      <c r="C26" s="4">
        <v>7</v>
      </c>
      <c r="W26">
        <v>24</v>
      </c>
    </row>
    <row r="27" spans="2:23">
      <c r="B27" s="3">
        <v>25</v>
      </c>
      <c r="C27" s="4">
        <v>7</v>
      </c>
      <c r="W27">
        <v>25</v>
      </c>
    </row>
    <row r="28" spans="2:23">
      <c r="B28" s="3">
        <v>26</v>
      </c>
      <c r="C28" s="4">
        <v>8</v>
      </c>
      <c r="W28">
        <v>26</v>
      </c>
    </row>
    <row r="29" spans="2:23">
      <c r="B29" s="3">
        <v>27</v>
      </c>
      <c r="C29" s="4">
        <v>8</v>
      </c>
      <c r="W29">
        <v>27</v>
      </c>
    </row>
    <row r="30" spans="2:23">
      <c r="B30" s="3">
        <v>28</v>
      </c>
      <c r="C30" s="4">
        <v>9</v>
      </c>
      <c r="W30">
        <v>28</v>
      </c>
    </row>
    <row r="31" spans="2:23">
      <c r="B31" s="3">
        <v>29</v>
      </c>
      <c r="C31" s="4">
        <v>9</v>
      </c>
      <c r="W31">
        <v>29</v>
      </c>
    </row>
    <row r="32" spans="2:23">
      <c r="B32" s="3">
        <v>30</v>
      </c>
      <c r="C32" s="4">
        <v>10</v>
      </c>
      <c r="W32">
        <v>30</v>
      </c>
    </row>
    <row r="33" spans="2:23">
      <c r="B33" s="5">
        <v>31</v>
      </c>
      <c r="C33" s="6">
        <v>10</v>
      </c>
      <c r="W33">
        <v>31</v>
      </c>
    </row>
    <row r="34" spans="2:23">
      <c r="W34">
        <v>32</v>
      </c>
    </row>
    <row r="35" spans="2:23">
      <c r="W35">
        <v>33</v>
      </c>
    </row>
    <row r="36" spans="2:23">
      <c r="W36">
        <v>34</v>
      </c>
    </row>
    <row r="37" spans="2:23">
      <c r="W37">
        <v>35</v>
      </c>
    </row>
    <row r="38" spans="2:23">
      <c r="W38">
        <v>36</v>
      </c>
    </row>
    <row r="39" spans="2:23">
      <c r="W39">
        <v>37</v>
      </c>
    </row>
    <row r="40" spans="2:23">
      <c r="W40">
        <v>38</v>
      </c>
    </row>
    <row r="41" spans="2:23">
      <c r="W41">
        <v>39</v>
      </c>
    </row>
    <row r="42" spans="2:23">
      <c r="W42">
        <v>40</v>
      </c>
    </row>
    <row r="43" spans="2:23">
      <c r="W43">
        <v>41</v>
      </c>
    </row>
    <row r="44" spans="2:23">
      <c r="W44">
        <v>42</v>
      </c>
    </row>
    <row r="45" spans="2:23">
      <c r="W45">
        <v>43</v>
      </c>
    </row>
    <row r="46" spans="2:23">
      <c r="W46">
        <v>44</v>
      </c>
    </row>
    <row r="47" spans="2:23">
      <c r="W47">
        <v>45</v>
      </c>
    </row>
    <row r="48" spans="2:23">
      <c r="W48">
        <v>46</v>
      </c>
    </row>
    <row r="49" spans="23:23">
      <c r="W49">
        <v>47</v>
      </c>
    </row>
    <row r="50" spans="23:23">
      <c r="W50">
        <v>48</v>
      </c>
    </row>
    <row r="51" spans="23:23">
      <c r="W51">
        <v>49</v>
      </c>
    </row>
    <row r="52" spans="23:23">
      <c r="W52">
        <v>50</v>
      </c>
    </row>
    <row r="53" spans="23:23">
      <c r="W53">
        <v>51</v>
      </c>
    </row>
    <row r="54" spans="23:23">
      <c r="W54">
        <v>52</v>
      </c>
    </row>
    <row r="55" spans="23:23">
      <c r="W55">
        <v>53</v>
      </c>
    </row>
    <row r="56" spans="23:23">
      <c r="W56">
        <v>54</v>
      </c>
    </row>
    <row r="57" spans="23:23">
      <c r="W57">
        <v>55</v>
      </c>
    </row>
    <row r="58" spans="23:23">
      <c r="W58">
        <v>56</v>
      </c>
    </row>
    <row r="59" spans="23:23">
      <c r="W59">
        <v>57</v>
      </c>
    </row>
    <row r="60" spans="23:23">
      <c r="W60">
        <v>58</v>
      </c>
    </row>
    <row r="61" spans="23:23">
      <c r="W61">
        <v>59</v>
      </c>
    </row>
    <row r="62" spans="23:23">
      <c r="W62">
        <v>60</v>
      </c>
    </row>
    <row r="63" spans="23:23">
      <c r="W63">
        <v>61</v>
      </c>
    </row>
    <row r="64" spans="23:23">
      <c r="W64">
        <v>62</v>
      </c>
    </row>
    <row r="65" spans="23:23">
      <c r="W65">
        <v>63</v>
      </c>
    </row>
    <row r="66" spans="23:23">
      <c r="W66">
        <v>64</v>
      </c>
    </row>
    <row r="67" spans="23:23">
      <c r="W67">
        <v>65</v>
      </c>
    </row>
    <row r="68" spans="23:23">
      <c r="W68">
        <v>66</v>
      </c>
    </row>
    <row r="69" spans="23:23">
      <c r="W69">
        <v>67</v>
      </c>
    </row>
    <row r="70" spans="23:23">
      <c r="W70">
        <v>68</v>
      </c>
    </row>
    <row r="71" spans="23:23">
      <c r="W71">
        <v>69</v>
      </c>
    </row>
    <row r="72" spans="23:23">
      <c r="W72">
        <v>70</v>
      </c>
    </row>
    <row r="73" spans="23:23">
      <c r="W73">
        <v>71</v>
      </c>
    </row>
    <row r="74" spans="23:23">
      <c r="W74">
        <v>72</v>
      </c>
    </row>
    <row r="75" spans="23:23">
      <c r="W75">
        <v>73</v>
      </c>
    </row>
    <row r="76" spans="23:23">
      <c r="W76">
        <v>74</v>
      </c>
    </row>
    <row r="77" spans="23:23">
      <c r="W77">
        <v>75</v>
      </c>
    </row>
    <row r="78" spans="23:23">
      <c r="W78">
        <v>76</v>
      </c>
    </row>
    <row r="79" spans="23:23">
      <c r="W79">
        <v>77</v>
      </c>
    </row>
    <row r="80" spans="23:23">
      <c r="W80">
        <v>78</v>
      </c>
    </row>
    <row r="81" spans="23:23">
      <c r="W81">
        <v>79</v>
      </c>
    </row>
    <row r="82" spans="23:23">
      <c r="W82">
        <v>80</v>
      </c>
    </row>
    <row r="83" spans="23:23">
      <c r="W83">
        <v>81</v>
      </c>
    </row>
    <row r="84" spans="23:23">
      <c r="W84">
        <v>82</v>
      </c>
    </row>
    <row r="85" spans="23:23">
      <c r="W85">
        <v>83</v>
      </c>
    </row>
    <row r="86" spans="23:23">
      <c r="W86">
        <v>84</v>
      </c>
    </row>
    <row r="87" spans="23:23">
      <c r="W87">
        <v>85</v>
      </c>
    </row>
    <row r="88" spans="23:23">
      <c r="W88">
        <v>86</v>
      </c>
    </row>
    <row r="89" spans="23:23">
      <c r="W89">
        <v>87</v>
      </c>
    </row>
    <row r="90" spans="23:23">
      <c r="W90">
        <v>88</v>
      </c>
    </row>
    <row r="91" spans="23:23">
      <c r="W91">
        <v>89</v>
      </c>
    </row>
    <row r="92" spans="23:23">
      <c r="W92">
        <v>90</v>
      </c>
    </row>
    <row r="93" spans="23:23">
      <c r="W93">
        <v>91</v>
      </c>
    </row>
    <row r="94" spans="23:23">
      <c r="W94">
        <v>92</v>
      </c>
    </row>
    <row r="95" spans="23:23">
      <c r="W95">
        <v>93</v>
      </c>
    </row>
    <row r="96" spans="23:23">
      <c r="W96">
        <v>94</v>
      </c>
    </row>
    <row r="97" spans="23:23">
      <c r="W97">
        <v>95</v>
      </c>
    </row>
    <row r="98" spans="23:23">
      <c r="W98">
        <v>96</v>
      </c>
    </row>
    <row r="99" spans="23:23">
      <c r="W99">
        <v>97</v>
      </c>
    </row>
    <row r="100" spans="23:23">
      <c r="W100">
        <v>98</v>
      </c>
    </row>
    <row r="101" spans="23:23">
      <c r="W101">
        <v>99</v>
      </c>
    </row>
    <row r="102" spans="23:23">
      <c r="W102">
        <v>100</v>
      </c>
    </row>
  </sheetData>
  <sheetProtection sheet="1" objects="1" scenarios="1"/>
  <pageMargins left="0.75" right="0.75" top="1" bottom="1" header="0.5" footer="0.5"/>
  <pageSetup paperSize="9" orientation="portrait" horizontalDpi="4294967292" verticalDpi="4294967292"/>
  <extLst>
    <ext xmlns:x14="http://schemas.microsoft.com/office/spreadsheetml/2009/9/main" uri="{78C0D931-6437-407d-A8EE-F0AAD7539E65}">
      <x14:conditionalFormattings>
        <x14:conditionalFormatting xmlns:xm="http://schemas.microsoft.com/office/excel/2006/main">
          <x14:cfRule type="iconSet" priority="2" id="{6A329785-BDC6-9543-838E-3973014B7D03}">
            <x14:iconSet iconSet="3Symbols" custom="1">
              <x14:cfvo type="percent">
                <xm:f>0</xm:f>
              </x14:cfvo>
              <x14:cfvo type="num" gte="0">
                <xm:f>1</xm:f>
              </x14:cfvo>
              <x14:cfvo type="num">
                <xm:f>1</xm:f>
              </x14:cfvo>
              <x14:cfIcon iconSet="3Symbols" iconId="2"/>
              <x14:cfIcon iconSet="3Symbols" iconId="2"/>
              <x14:cfIcon iconSet="3Symbols" iconId="2"/>
            </x14:iconSet>
          </x14:cfRule>
          <xm:sqref>E3</xm:sqref>
        </x14:conditionalFormatting>
        <x14:conditionalFormatting xmlns:xm="http://schemas.microsoft.com/office/excel/2006/main">
          <x14:cfRule type="iconSet" priority="1" id="{96BE6910-3B3B-2546-93DD-05DB5753C7D5}">
            <x14:iconSet iconSet="3Symbols" custom="1">
              <x14:cfvo type="percent">
                <xm:f>0</xm:f>
              </x14:cfvo>
              <x14:cfvo type="num" gte="0">
                <xm:f>1</xm:f>
              </x14:cfvo>
              <x14:cfvo type="num">
                <xm:f>1</xm:f>
              </x14:cfvo>
              <x14:cfIcon iconSet="3Symbols" iconId="2"/>
              <x14:cfIcon iconSet="3Symbols" iconId="2"/>
              <x14:cfIcon iconSet="3Symbols" iconId="2"/>
            </x14:iconSet>
          </x14:cfRule>
          <xm:sqref>E4:E5</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Charakter</vt:lpstr>
      <vt:lpstr>Inventar</vt:lpstr>
      <vt:lpstr>Data</vt:lpstr>
    </vt:vector>
  </TitlesOfParts>
  <Company>ING DiBA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Buchholz</dc:creator>
  <cp:lastModifiedBy>Sabine Buchholz</cp:lastModifiedBy>
  <dcterms:created xsi:type="dcterms:W3CDTF">2018-12-08T20:45:47Z</dcterms:created>
  <dcterms:modified xsi:type="dcterms:W3CDTF">2019-08-18T17:58:54Z</dcterms:modified>
</cp:coreProperties>
</file>